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Demolice nocležny" sheetId="2" r:id="rId2"/>
    <sheet name="002 - Oprava střechy VB" sheetId="3" r:id="rId3"/>
    <sheet name="003 - Oprava střechy přís..." sheetId="4" r:id="rId4"/>
    <sheet name="004 - Oprava vnějšího pláště" sheetId="5" r:id="rId5"/>
    <sheet name="005 - Oprava přístřešku a..." sheetId="6" r:id="rId6"/>
    <sheet name="006 - Oprava veřejných WC" sheetId="7" r:id="rId7"/>
    <sheet name="007 - Oprava vnitřních pr..." sheetId="8" r:id="rId8"/>
    <sheet name="008 - Oprava vnitřních pr..." sheetId="9" r:id="rId9"/>
    <sheet name="A - Osvětlení" sheetId="10" r:id="rId10"/>
    <sheet name="B - Silnoproud" sheetId="11" r:id="rId11"/>
    <sheet name="C - Hromosvod" sheetId="12" r:id="rId12"/>
    <sheet name="010 - Vedlejší a ostatní ..." sheetId="13" r:id="rId13"/>
  </sheets>
  <definedNames>
    <definedName name="_xlnm.Print_Area" localSheetId="0">'Rekapitulace zakázky'!$D$4:$AO$76,'Rekapitulace zakázky'!$C$82:$AQ$108</definedName>
    <definedName name="_xlnm.Print_Titles" localSheetId="0">'Rekapitulace zakázky'!$92:$92</definedName>
    <definedName name="_xlnm._FilterDatabase" localSheetId="1" hidden="1">'001 - Demolice nocležny'!$C$126:$K$221</definedName>
    <definedName name="_xlnm.Print_Area" localSheetId="1">'001 - Demolice nocležny'!$C$4:$J$76,'001 - Demolice nocležny'!$C$82:$J$108,'001 - Demolice nocležny'!$C$114:$J$221</definedName>
    <definedName name="_xlnm.Print_Titles" localSheetId="1">'001 - Demolice nocležny'!$126:$126</definedName>
    <definedName name="_xlnm._FilterDatabase" localSheetId="2" hidden="1">'002 - Oprava střechy VB'!$C$130:$K$293</definedName>
    <definedName name="_xlnm.Print_Area" localSheetId="2">'002 - Oprava střechy VB'!$C$4:$J$76,'002 - Oprava střechy VB'!$C$82:$J$112,'002 - Oprava střechy VB'!$C$118:$J$293</definedName>
    <definedName name="_xlnm.Print_Titles" localSheetId="2">'002 - Oprava střechy VB'!$130:$130</definedName>
    <definedName name="_xlnm._FilterDatabase" localSheetId="3" hidden="1">'003 - Oprava střechy přís...'!$C$129:$K$251</definedName>
    <definedName name="_xlnm.Print_Area" localSheetId="3">'003 - Oprava střechy přís...'!$C$4:$J$76,'003 - Oprava střechy přís...'!$C$82:$J$111,'003 - Oprava střechy přís...'!$C$117:$J$251</definedName>
    <definedName name="_xlnm.Print_Titles" localSheetId="3">'003 - Oprava střechy přís...'!$129:$129</definedName>
    <definedName name="_xlnm._FilterDatabase" localSheetId="4" hidden="1">'004 - Oprava vnějšího pláště'!$C$133:$K$451</definedName>
    <definedName name="_xlnm.Print_Area" localSheetId="4">'004 - Oprava vnějšího pláště'!$C$4:$J$76,'004 - Oprava vnějšího pláště'!$C$82:$J$115,'004 - Oprava vnějšího pláště'!$C$121:$J$451</definedName>
    <definedName name="_xlnm.Print_Titles" localSheetId="4">'004 - Oprava vnějšího pláště'!$133:$133</definedName>
    <definedName name="_xlnm._FilterDatabase" localSheetId="5" hidden="1">'005 - Oprava přístřešku a...'!$C$131:$K$263</definedName>
    <definedName name="_xlnm.Print_Area" localSheetId="5">'005 - Oprava přístřešku a...'!$C$4:$J$76,'005 - Oprava přístřešku a...'!$C$82:$J$113,'005 - Oprava přístřešku a...'!$C$119:$J$263</definedName>
    <definedName name="_xlnm.Print_Titles" localSheetId="5">'005 - Oprava přístřešku a...'!$131:$131</definedName>
    <definedName name="_xlnm._FilterDatabase" localSheetId="6" hidden="1">'006 - Oprava veřejných WC'!$C$135:$K$352</definedName>
    <definedName name="_xlnm.Print_Area" localSheetId="6">'006 - Oprava veřejných WC'!$C$4:$J$76,'006 - Oprava veřejných WC'!$C$82:$J$117,'006 - Oprava veřejných WC'!$C$123:$J$352</definedName>
    <definedName name="_xlnm.Print_Titles" localSheetId="6">'006 - Oprava veřejných WC'!$135:$135</definedName>
    <definedName name="_xlnm._FilterDatabase" localSheetId="7" hidden="1">'007 - Oprava vnitřních pr...'!$C$143:$K$501</definedName>
    <definedName name="_xlnm.Print_Area" localSheetId="7">'007 - Oprava vnitřních pr...'!$C$4:$J$76,'007 - Oprava vnitřních pr...'!$C$82:$J$125,'007 - Oprava vnitřních pr...'!$C$131:$J$501</definedName>
    <definedName name="_xlnm.Print_Titles" localSheetId="7">'007 - Oprava vnitřních pr...'!$143:$143</definedName>
    <definedName name="_xlnm._FilterDatabase" localSheetId="8" hidden="1">'008 - Oprava vnitřních pr...'!$C$127:$K$195</definedName>
    <definedName name="_xlnm.Print_Area" localSheetId="8">'008 - Oprava vnitřních pr...'!$C$4:$J$76,'008 - Oprava vnitřních pr...'!$C$82:$J$109,'008 - Oprava vnitřních pr...'!$C$115:$J$195</definedName>
    <definedName name="_xlnm.Print_Titles" localSheetId="8">'008 - Oprava vnitřních pr...'!$127:$127</definedName>
    <definedName name="_xlnm._FilterDatabase" localSheetId="9" hidden="1">'A - Osvětlení'!$C$124:$K$181</definedName>
    <definedName name="_xlnm.Print_Area" localSheetId="9">'A - Osvětlení'!$C$4:$J$76,'A - Osvětlení'!$C$82:$J$104,'A - Osvětlení'!$C$110:$J$181</definedName>
    <definedName name="_xlnm.Print_Titles" localSheetId="9">'A - Osvětlení'!$124:$124</definedName>
    <definedName name="_xlnm._FilterDatabase" localSheetId="10" hidden="1">'B - Silnoproud'!$C$125:$K$228</definedName>
    <definedName name="_xlnm.Print_Area" localSheetId="10">'B - Silnoproud'!$C$4:$J$76,'B - Silnoproud'!$C$82:$J$105,'B - Silnoproud'!$C$111:$J$228</definedName>
    <definedName name="_xlnm.Print_Titles" localSheetId="10">'B - Silnoproud'!$125:$125</definedName>
    <definedName name="_xlnm._FilterDatabase" localSheetId="11" hidden="1">'C - Hromosvod'!$C$121:$K$156</definedName>
    <definedName name="_xlnm.Print_Area" localSheetId="11">'C - Hromosvod'!$C$4:$J$76,'C - Hromosvod'!$C$82:$J$101,'C - Hromosvod'!$C$107:$J$156</definedName>
    <definedName name="_xlnm.Print_Titles" localSheetId="11">'C - Hromosvod'!$121:$121</definedName>
    <definedName name="_xlnm._FilterDatabase" localSheetId="12" hidden="1">'010 - Vedlejší a ostatní ...'!$C$119:$K$129</definedName>
    <definedName name="_xlnm.Print_Area" localSheetId="12">'010 - Vedlejší a ostatní ...'!$C$4:$J$76,'010 - Vedlejší a ostatní ...'!$C$82:$J$101,'010 - Vedlejší a ostatní ...'!$C$107:$J$129</definedName>
    <definedName name="_xlnm.Print_Titles" localSheetId="12">'010 - Vedlejší a ostatní ...'!$119:$119</definedName>
  </definedNames>
  <calcPr/>
</workbook>
</file>

<file path=xl/calcChain.xml><?xml version="1.0" encoding="utf-8"?>
<calcChain xmlns="http://schemas.openxmlformats.org/spreadsheetml/2006/main">
  <c i="13" l="1" r="J37"/>
  <c r="J36"/>
  <c i="1" r="AY107"/>
  <c i="13" r="J35"/>
  <c i="1" r="AX107"/>
  <c i="13" r="BI129"/>
  <c r="BH129"/>
  <c r="BG129"/>
  <c r="BF129"/>
  <c r="T129"/>
  <c r="T128"/>
  <c r="R129"/>
  <c r="R128"/>
  <c r="P129"/>
  <c r="P128"/>
  <c r="BI126"/>
  <c r="BH126"/>
  <c r="BG126"/>
  <c r="BF126"/>
  <c r="T126"/>
  <c r="T125"/>
  <c r="R126"/>
  <c r="R125"/>
  <c r="P126"/>
  <c r="P125"/>
  <c r="BI123"/>
  <c r="BH123"/>
  <c r="BG123"/>
  <c r="BF123"/>
  <c r="T123"/>
  <c r="T122"/>
  <c r="T121"/>
  <c r="T120"/>
  <c r="R123"/>
  <c r="R122"/>
  <c r="R121"/>
  <c r="R120"/>
  <c r="P123"/>
  <c r="P122"/>
  <c r="P121"/>
  <c r="P120"/>
  <c i="1" r="AU107"/>
  <c i="13" r="F116"/>
  <c r="F114"/>
  <c r="E112"/>
  <c r="F91"/>
  <c r="F89"/>
  <c r="E87"/>
  <c r="J24"/>
  <c r="E24"/>
  <c r="J117"/>
  <c r="J23"/>
  <c r="J21"/>
  <c r="E21"/>
  <c r="J116"/>
  <c r="J20"/>
  <c r="J18"/>
  <c r="E18"/>
  <c r="F117"/>
  <c r="J17"/>
  <c r="J12"/>
  <c r="J114"/>
  <c r="E7"/>
  <c r="E110"/>
  <c i="12" r="J39"/>
  <c r="J38"/>
  <c i="1" r="AY106"/>
  <c i="12" r="J37"/>
  <c i="1" r="AX106"/>
  <c i="12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118"/>
  <c r="J16"/>
  <c r="J14"/>
  <c r="J91"/>
  <c r="E7"/>
  <c r="E110"/>
  <c i="11" r="J39"/>
  <c r="J38"/>
  <c i="1" r="AY105"/>
  <c i="11" r="J37"/>
  <c i="1" r="AX105"/>
  <c i="11"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122"/>
  <c r="J16"/>
  <c r="J14"/>
  <c r="J91"/>
  <c r="E7"/>
  <c r="E114"/>
  <c i="10" r="J39"/>
  <c r="J38"/>
  <c i="1" r="AY104"/>
  <c i="10" r="J37"/>
  <c i="1" r="AX104"/>
  <c i="10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T136"/>
  <c r="T135"/>
  <c r="R137"/>
  <c r="R136"/>
  <c r="R135"/>
  <c r="P137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91"/>
  <c r="E7"/>
  <c r="E113"/>
  <c i="9" r="J37"/>
  <c r="J36"/>
  <c i="1" r="AY102"/>
  <c i="9" r="J35"/>
  <c i="1" r="AX102"/>
  <c i="9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124"/>
  <c r="J20"/>
  <c r="J18"/>
  <c r="E18"/>
  <c r="F125"/>
  <c r="J17"/>
  <c r="J12"/>
  <c r="J89"/>
  <c r="E7"/>
  <c r="E118"/>
  <c i="8" r="J37"/>
  <c r="J36"/>
  <c i="1" r="AY101"/>
  <c i="8" r="J35"/>
  <c i="1" r="AX101"/>
  <c i="8"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3"/>
  <c r="BH483"/>
  <c r="BG483"/>
  <c r="BF483"/>
  <c r="T483"/>
  <c r="R483"/>
  <c r="P483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3"/>
  <c r="BH473"/>
  <c r="BG473"/>
  <c r="BF473"/>
  <c r="T473"/>
  <c r="R473"/>
  <c r="P473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9"/>
  <c r="BH459"/>
  <c r="BG459"/>
  <c r="BF459"/>
  <c r="T459"/>
  <c r="R459"/>
  <c r="P459"/>
  <c r="BI457"/>
  <c r="BH457"/>
  <c r="BG457"/>
  <c r="BF457"/>
  <c r="T457"/>
  <c r="R457"/>
  <c r="P457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6"/>
  <c r="BH446"/>
  <c r="BG446"/>
  <c r="BF446"/>
  <c r="T446"/>
  <c r="R446"/>
  <c r="P446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2"/>
  <c r="BH392"/>
  <c r="BG392"/>
  <c r="BF392"/>
  <c r="T392"/>
  <c r="R392"/>
  <c r="P392"/>
  <c r="BI390"/>
  <c r="BH390"/>
  <c r="BG390"/>
  <c r="BF390"/>
  <c r="T390"/>
  <c r="R390"/>
  <c r="P390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T275"/>
  <c r="R276"/>
  <c r="R275"/>
  <c r="P276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0"/>
  <c r="BH240"/>
  <c r="BG240"/>
  <c r="BF240"/>
  <c r="T240"/>
  <c r="R240"/>
  <c r="P240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2"/>
  <c r="BH182"/>
  <c r="BG182"/>
  <c r="BF182"/>
  <c r="T182"/>
  <c r="R182"/>
  <c r="P182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J141"/>
  <c r="F140"/>
  <c r="F138"/>
  <c r="E136"/>
  <c r="J92"/>
  <c r="F91"/>
  <c r="F89"/>
  <c r="E87"/>
  <c r="J21"/>
  <c r="E21"/>
  <c r="J140"/>
  <c r="J20"/>
  <c r="J18"/>
  <c r="E18"/>
  <c r="F141"/>
  <c r="J17"/>
  <c r="J12"/>
  <c r="J138"/>
  <c r="E7"/>
  <c r="E134"/>
  <c i="7" r="J37"/>
  <c r="J36"/>
  <c i="1" r="AY100"/>
  <c i="7" r="J35"/>
  <c i="1" r="AX100"/>
  <c i="7"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J133"/>
  <c r="F132"/>
  <c r="F130"/>
  <c r="E128"/>
  <c r="J92"/>
  <c r="F91"/>
  <c r="F89"/>
  <c r="E87"/>
  <c r="J21"/>
  <c r="E21"/>
  <c r="J132"/>
  <c r="J20"/>
  <c r="J18"/>
  <c r="E18"/>
  <c r="F133"/>
  <c r="J17"/>
  <c r="J12"/>
  <c r="J89"/>
  <c r="E7"/>
  <c r="E126"/>
  <c i="6" r="J37"/>
  <c r="J36"/>
  <c i="1" r="AY99"/>
  <c i="6" r="J35"/>
  <c i="1" r="AX99"/>
  <c i="6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T177"/>
  <c r="R178"/>
  <c r="R177"/>
  <c r="P178"/>
  <c r="P177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T133"/>
  <c r="R134"/>
  <c r="R133"/>
  <c r="P134"/>
  <c r="P133"/>
  <c r="J129"/>
  <c r="F128"/>
  <c r="F126"/>
  <c r="E124"/>
  <c r="J92"/>
  <c r="F91"/>
  <c r="F89"/>
  <c r="E87"/>
  <c r="J21"/>
  <c r="E21"/>
  <c r="J91"/>
  <c r="J20"/>
  <c r="J18"/>
  <c r="E18"/>
  <c r="F129"/>
  <c r="J17"/>
  <c r="J12"/>
  <c r="J126"/>
  <c r="E7"/>
  <c r="E85"/>
  <c i="5" r="J37"/>
  <c r="J36"/>
  <c i="1" r="AY98"/>
  <c i="5" r="J35"/>
  <c i="1" r="AX98"/>
  <c i="5" r="BI450"/>
  <c r="BH450"/>
  <c r="BG450"/>
  <c r="BF450"/>
  <c r="T450"/>
  <c r="R450"/>
  <c r="P450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58"/>
  <c r="BH358"/>
  <c r="BG358"/>
  <c r="BF358"/>
  <c r="T358"/>
  <c r="R358"/>
  <c r="P358"/>
  <c r="BI352"/>
  <c r="BH352"/>
  <c r="BG352"/>
  <c r="BF352"/>
  <c r="T352"/>
  <c r="R352"/>
  <c r="P352"/>
  <c r="BI349"/>
  <c r="BH349"/>
  <c r="BG349"/>
  <c r="BF349"/>
  <c r="T349"/>
  <c r="R349"/>
  <c r="P349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1"/>
  <c r="BH261"/>
  <c r="BG261"/>
  <c r="BF261"/>
  <c r="T261"/>
  <c r="R261"/>
  <c r="P26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1"/>
  <c r="BH181"/>
  <c r="BG181"/>
  <c r="BF181"/>
  <c r="T181"/>
  <c r="R181"/>
  <c r="P181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J131"/>
  <c r="F130"/>
  <c r="F128"/>
  <c r="E126"/>
  <c r="J92"/>
  <c r="F91"/>
  <c r="F89"/>
  <c r="E87"/>
  <c r="J21"/>
  <c r="E21"/>
  <c r="J130"/>
  <c r="J20"/>
  <c r="J18"/>
  <c r="E18"/>
  <c r="F92"/>
  <c r="J17"/>
  <c r="J12"/>
  <c r="J128"/>
  <c r="E7"/>
  <c r="E85"/>
  <c i="4" r="J37"/>
  <c r="J36"/>
  <c i="1" r="AY97"/>
  <c i="4" r="J35"/>
  <c i="1" r="AX97"/>
  <c i="4"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5"/>
  <c r="BH195"/>
  <c r="BG195"/>
  <c r="BF195"/>
  <c r="T195"/>
  <c r="R195"/>
  <c r="P195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J127"/>
  <c r="F126"/>
  <c r="F124"/>
  <c r="E122"/>
  <c r="J92"/>
  <c r="F91"/>
  <c r="F89"/>
  <c r="E87"/>
  <c r="J21"/>
  <c r="E21"/>
  <c r="J126"/>
  <c r="J20"/>
  <c r="J18"/>
  <c r="E18"/>
  <c r="F92"/>
  <c r="J17"/>
  <c r="J12"/>
  <c r="J124"/>
  <c r="E7"/>
  <c r="E85"/>
  <c i="3" r="J37"/>
  <c r="J36"/>
  <c i="1" r="AY96"/>
  <c i="3" r="J35"/>
  <c i="1" r="AX96"/>
  <c i="3" r="BI293"/>
  <c r="BH293"/>
  <c r="BG293"/>
  <c r="BF293"/>
  <c r="T293"/>
  <c r="R293"/>
  <c r="P293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T136"/>
  <c r="T135"/>
  <c r="R137"/>
  <c r="R136"/>
  <c r="R135"/>
  <c r="P137"/>
  <c r="P136"/>
  <c r="P135"/>
  <c r="BI133"/>
  <c r="BH133"/>
  <c r="BG133"/>
  <c r="BF133"/>
  <c r="T133"/>
  <c r="T132"/>
  <c r="R133"/>
  <c r="R132"/>
  <c r="P133"/>
  <c r="P132"/>
  <c r="J128"/>
  <c r="F127"/>
  <c r="F125"/>
  <c r="E123"/>
  <c r="J92"/>
  <c r="F91"/>
  <c r="F89"/>
  <c r="E87"/>
  <c r="J21"/>
  <c r="E21"/>
  <c r="J127"/>
  <c r="J20"/>
  <c r="J18"/>
  <c r="E18"/>
  <c r="F128"/>
  <c r="J17"/>
  <c r="J12"/>
  <c r="J89"/>
  <c r="E7"/>
  <c r="E121"/>
  <c i="2" r="J37"/>
  <c r="J36"/>
  <c i="1" r="AY95"/>
  <c i="2" r="J35"/>
  <c i="1" r="AX95"/>
  <c i="2"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F123"/>
  <c r="F121"/>
  <c r="E119"/>
  <c r="J92"/>
  <c r="F91"/>
  <c r="F89"/>
  <c r="E87"/>
  <c r="J21"/>
  <c r="E21"/>
  <c r="J123"/>
  <c r="J20"/>
  <c r="J18"/>
  <c r="E18"/>
  <c r="F124"/>
  <c r="J17"/>
  <c r="J12"/>
  <c r="J89"/>
  <c r="E7"/>
  <c r="E117"/>
  <c i="1" r="L90"/>
  <c r="AM90"/>
  <c r="AM89"/>
  <c r="L89"/>
  <c r="AM87"/>
  <c r="L87"/>
  <c r="L85"/>
  <c r="L84"/>
  <c i="13" r="BK129"/>
  <c r="J129"/>
  <c r="BK126"/>
  <c r="J126"/>
  <c r="BK123"/>
  <c r="J123"/>
  <c i="12" r="BK156"/>
  <c r="J156"/>
  <c r="BK155"/>
  <c r="J155"/>
  <c r="BK154"/>
  <c r="J154"/>
  <c r="BK153"/>
  <c r="J153"/>
  <c r="BK152"/>
  <c r="J149"/>
  <c r="BK146"/>
  <c r="J145"/>
  <c r="J144"/>
  <c r="J143"/>
  <c r="J142"/>
  <c r="J141"/>
  <c r="BK139"/>
  <c r="BK134"/>
  <c r="J132"/>
  <c r="J131"/>
  <c r="BK129"/>
  <c r="BK127"/>
  <c r="J126"/>
  <c i="11" r="J226"/>
  <c r="J223"/>
  <c r="J222"/>
  <c r="J219"/>
  <c r="J216"/>
  <c r="BK215"/>
  <c r="BK212"/>
  <c r="BK211"/>
  <c r="J209"/>
  <c r="BK206"/>
  <c r="J205"/>
  <c r="J204"/>
  <c r="BK201"/>
  <c r="BK199"/>
  <c r="J198"/>
  <c r="J193"/>
  <c r="J187"/>
  <c r="J185"/>
  <c r="J180"/>
  <c r="BK179"/>
  <c r="BK178"/>
  <c r="BK174"/>
  <c r="J173"/>
  <c r="BK171"/>
  <c r="J170"/>
  <c r="BK168"/>
  <c r="J167"/>
  <c r="J166"/>
  <c r="J161"/>
  <c r="J160"/>
  <c r="BK159"/>
  <c r="BK158"/>
  <c r="J157"/>
  <c r="BK154"/>
  <c r="BK151"/>
  <c r="BK147"/>
  <c r="J145"/>
  <c r="J143"/>
  <c r="BK141"/>
  <c r="J140"/>
  <c r="BK138"/>
  <c r="BK135"/>
  <c r="BK134"/>
  <c r="BK133"/>
  <c r="BK132"/>
  <c r="J130"/>
  <c i="10" r="J181"/>
  <c r="J178"/>
  <c r="J176"/>
  <c r="BK175"/>
  <c r="J174"/>
  <c r="J166"/>
  <c r="BK164"/>
  <c r="BK163"/>
  <c r="J161"/>
  <c r="J160"/>
  <c r="BK158"/>
  <c r="J155"/>
  <c r="J153"/>
  <c r="J151"/>
  <c r="J150"/>
  <c r="BK149"/>
  <c r="J148"/>
  <c r="BK143"/>
  <c r="BK140"/>
  <c r="J139"/>
  <c r="BK134"/>
  <c r="BK133"/>
  <c r="J131"/>
  <c r="BK130"/>
  <c r="BK129"/>
  <c r="J128"/>
  <c i="9" r="J194"/>
  <c r="J193"/>
  <c r="BK182"/>
  <c r="J178"/>
  <c r="J176"/>
  <c r="BK172"/>
  <c r="BK168"/>
  <c r="BK167"/>
  <c r="BK161"/>
  <c r="J157"/>
  <c r="J151"/>
  <c r="J150"/>
  <c r="J144"/>
  <c r="BK143"/>
  <c r="BK131"/>
  <c i="8" r="BK495"/>
  <c r="BK492"/>
  <c r="BK489"/>
  <c r="J485"/>
  <c r="J483"/>
  <c r="BK482"/>
  <c r="J480"/>
  <c r="J478"/>
  <c r="J477"/>
  <c r="J475"/>
  <c r="BK473"/>
  <c r="J469"/>
  <c r="J467"/>
  <c r="BK463"/>
  <c r="BK460"/>
  <c r="J459"/>
  <c r="BK450"/>
  <c r="J446"/>
  <c r="BK438"/>
  <c r="J433"/>
  <c r="J419"/>
  <c r="BK418"/>
  <c r="BK417"/>
  <c r="BK416"/>
  <c r="J415"/>
  <c r="BK413"/>
  <c r="J412"/>
  <c r="BK408"/>
  <c r="J405"/>
  <c r="BK403"/>
  <c r="J401"/>
  <c r="BK392"/>
  <c r="BK386"/>
  <c r="J383"/>
  <c r="BK382"/>
  <c r="BK380"/>
  <c r="J379"/>
  <c r="BK377"/>
  <c r="BK371"/>
  <c r="BK364"/>
  <c r="BK362"/>
  <c r="BK361"/>
  <c r="J359"/>
  <c r="BK354"/>
  <c r="BK353"/>
  <c r="BK350"/>
  <c r="BK349"/>
  <c r="BK348"/>
  <c r="J347"/>
  <c r="J342"/>
  <c r="J340"/>
  <c r="J339"/>
  <c r="J334"/>
  <c r="BK333"/>
  <c r="BK331"/>
  <c r="J329"/>
  <c r="BK326"/>
  <c r="J324"/>
  <c r="BK307"/>
  <c r="J306"/>
  <c r="BK302"/>
  <c r="BK301"/>
  <c r="J299"/>
  <c r="BK293"/>
  <c r="J285"/>
  <c r="J282"/>
  <c r="BK280"/>
  <c r="J278"/>
  <c r="J276"/>
  <c r="BK271"/>
  <c r="BK267"/>
  <c r="BK265"/>
  <c r="BK254"/>
  <c r="J252"/>
  <c r="J240"/>
  <c r="J226"/>
  <c r="BK224"/>
  <c r="BK212"/>
  <c r="J208"/>
  <c r="J206"/>
  <c r="J205"/>
  <c r="J195"/>
  <c r="J192"/>
  <c r="BK172"/>
  <c r="J170"/>
  <c i="7" r="J349"/>
  <c r="J342"/>
  <c r="BK340"/>
  <c r="BK334"/>
  <c r="BK331"/>
  <c r="J328"/>
  <c r="J325"/>
  <c r="J320"/>
  <c r="J319"/>
  <c r="BK317"/>
  <c r="J314"/>
  <c r="J310"/>
  <c r="J309"/>
  <c r="J307"/>
  <c r="J305"/>
  <c r="J304"/>
  <c r="BK303"/>
  <c r="J300"/>
  <c r="BK298"/>
  <c r="BK296"/>
  <c r="J295"/>
  <c r="J294"/>
  <c r="BK292"/>
  <c r="J286"/>
  <c r="BK285"/>
  <c r="J284"/>
  <c r="J283"/>
  <c r="J280"/>
  <c r="BK278"/>
  <c r="BK276"/>
  <c r="BK275"/>
  <c r="BK272"/>
  <c r="J271"/>
  <c r="BK269"/>
  <c r="BK265"/>
  <c r="BK263"/>
  <c r="J261"/>
  <c r="BK260"/>
  <c r="J259"/>
  <c r="J258"/>
  <c r="BK255"/>
  <c r="BK253"/>
  <c r="J251"/>
  <c r="J250"/>
  <c r="BK245"/>
  <c r="BK239"/>
  <c r="J238"/>
  <c r="BK236"/>
  <c r="J234"/>
  <c r="BK231"/>
  <c r="J227"/>
  <c r="J221"/>
  <c r="BK218"/>
  <c r="BK216"/>
  <c r="BK210"/>
  <c r="J208"/>
  <c r="J207"/>
  <c r="J206"/>
  <c r="J203"/>
  <c r="BK202"/>
  <c r="J201"/>
  <c r="J200"/>
  <c r="BK197"/>
  <c r="BK187"/>
  <c r="BK184"/>
  <c r="BK182"/>
  <c r="J179"/>
  <c r="BK175"/>
  <c r="J169"/>
  <c r="BK167"/>
  <c r="BK166"/>
  <c r="BK158"/>
  <c r="BK157"/>
  <c r="J149"/>
  <c r="BK145"/>
  <c r="J143"/>
  <c r="J141"/>
  <c r="BK139"/>
  <c i="6" r="BK263"/>
  <c r="BK262"/>
  <c r="BK261"/>
  <c r="J258"/>
  <c r="BK250"/>
  <c r="BK242"/>
  <c r="J238"/>
  <c r="J237"/>
  <c r="J236"/>
  <c r="BK229"/>
  <c r="J228"/>
  <c r="J224"/>
  <c r="BK222"/>
  <c r="J221"/>
  <c r="J213"/>
  <c r="BK212"/>
  <c r="J211"/>
  <c r="J208"/>
  <c r="BK197"/>
  <c r="J191"/>
  <c r="J188"/>
  <c r="BK186"/>
  <c r="J185"/>
  <c r="BK183"/>
  <c r="BK182"/>
  <c r="J180"/>
  <c r="J173"/>
  <c r="J168"/>
  <c r="J164"/>
  <c r="BK163"/>
  <c r="J155"/>
  <c r="BK154"/>
  <c r="J152"/>
  <c r="BK137"/>
  <c i="5" r="BK445"/>
  <c r="J444"/>
  <c r="J443"/>
  <c r="J441"/>
  <c r="J439"/>
  <c r="J437"/>
  <c r="J434"/>
  <c r="J424"/>
  <c r="J423"/>
  <c r="BK421"/>
  <c r="J420"/>
  <c r="BK418"/>
  <c r="BK417"/>
  <c r="BK415"/>
  <c r="J407"/>
  <c r="BK404"/>
  <c r="J403"/>
  <c r="J394"/>
  <c r="BK393"/>
  <c r="J389"/>
  <c r="BK370"/>
  <c r="J367"/>
  <c r="J364"/>
  <c r="BK341"/>
  <c r="J339"/>
  <c r="J338"/>
  <c r="BK336"/>
  <c r="J334"/>
  <c r="J331"/>
  <c r="BK311"/>
  <c r="J309"/>
  <c r="BK308"/>
  <c r="J300"/>
  <c r="J299"/>
  <c r="J296"/>
  <c r="J288"/>
  <c r="BK283"/>
  <c r="BK282"/>
  <c r="J280"/>
  <c r="BK270"/>
  <c r="BK269"/>
  <c r="J240"/>
  <c r="J239"/>
  <c r="J234"/>
  <c r="BK232"/>
  <c r="J230"/>
  <c r="BK228"/>
  <c r="J227"/>
  <c r="BK218"/>
  <c r="J194"/>
  <c r="BK193"/>
  <c r="BK139"/>
  <c i="4" r="J248"/>
  <c r="BK245"/>
  <c r="BK243"/>
  <c r="BK242"/>
  <c r="BK236"/>
  <c r="BK235"/>
  <c r="J233"/>
  <c r="BK232"/>
  <c r="BK231"/>
  <c r="BK230"/>
  <c r="J229"/>
  <c r="J228"/>
  <c r="BK224"/>
  <c r="J223"/>
  <c r="J219"/>
  <c r="BK217"/>
  <c r="J211"/>
  <c r="J209"/>
  <c r="BK205"/>
  <c r="J200"/>
  <c r="BK189"/>
  <c r="J186"/>
  <c r="BK182"/>
  <c r="BK167"/>
  <c r="J165"/>
  <c r="J161"/>
  <c r="BK153"/>
  <c r="J132"/>
  <c i="3" r="J289"/>
  <c r="BK283"/>
  <c r="BK277"/>
  <c r="J275"/>
  <c r="J273"/>
  <c r="BK270"/>
  <c r="BK269"/>
  <c r="J266"/>
  <c r="BK264"/>
  <c r="J263"/>
  <c r="J260"/>
  <c r="BK257"/>
  <c r="J256"/>
  <c r="BK252"/>
  <c r="BK247"/>
  <c r="J242"/>
  <c r="BK238"/>
  <c r="BK232"/>
  <c r="J225"/>
  <c r="J219"/>
  <c r="J211"/>
  <c r="J209"/>
  <c r="BK202"/>
  <c r="J200"/>
  <c r="BK196"/>
  <c r="J191"/>
  <c r="J187"/>
  <c r="J181"/>
  <c r="J179"/>
  <c r="BK177"/>
  <c r="J176"/>
  <c r="BK175"/>
  <c r="J172"/>
  <c r="BK169"/>
  <c r="BK168"/>
  <c r="BK166"/>
  <c r="J162"/>
  <c r="BK161"/>
  <c r="J157"/>
  <c r="J153"/>
  <c r="J149"/>
  <c r="J148"/>
  <c r="BK146"/>
  <c r="BK140"/>
  <c r="J133"/>
  <c i="2" r="J217"/>
  <c r="J215"/>
  <c r="BK202"/>
  <c r="BK201"/>
  <c r="BK193"/>
  <c r="J192"/>
  <c r="BK184"/>
  <c r="BK180"/>
  <c r="J169"/>
  <c r="BK165"/>
  <c r="J163"/>
  <c r="BK159"/>
  <c r="BK149"/>
  <c r="J146"/>
  <c r="BK138"/>
  <c r="BK132"/>
  <c r="J131"/>
  <c r="BK130"/>
  <c i="1" r="AS103"/>
  <c i="12" r="BK151"/>
  <c r="BK150"/>
  <c r="BK149"/>
  <c r="BK148"/>
  <c r="J147"/>
  <c r="J146"/>
  <c r="BK144"/>
  <c r="BK140"/>
  <c r="BK138"/>
  <c r="J137"/>
  <c r="J136"/>
  <c r="BK135"/>
  <c r="BK131"/>
  <c r="J130"/>
  <c r="J129"/>
  <c r="J127"/>
  <c i="11" r="J227"/>
  <c r="BK225"/>
  <c r="BK223"/>
  <c r="J221"/>
  <c r="BK220"/>
  <c r="J220"/>
  <c r="J218"/>
  <c r="J213"/>
  <c r="J212"/>
  <c r="BK209"/>
  <c r="J208"/>
  <c r="J207"/>
  <c r="BK204"/>
  <c r="BK203"/>
  <c r="J202"/>
  <c r="BK198"/>
  <c r="BK197"/>
  <c r="J196"/>
  <c r="BK195"/>
  <c r="J194"/>
  <c r="BK192"/>
  <c r="BK190"/>
  <c r="J186"/>
  <c r="BK184"/>
  <c r="J183"/>
  <c r="J182"/>
  <c r="BK180"/>
  <c r="J178"/>
  <c r="J177"/>
  <c r="J176"/>
  <c r="J175"/>
  <c r="BK173"/>
  <c r="BK172"/>
  <c r="J169"/>
  <c r="BK167"/>
  <c r="BK166"/>
  <c r="J164"/>
  <c r="J163"/>
  <c r="BK161"/>
  <c r="J154"/>
  <c r="J152"/>
  <c r="BK150"/>
  <c r="BK148"/>
  <c r="J144"/>
  <c r="J142"/>
  <c r="J139"/>
  <c r="J138"/>
  <c r="J133"/>
  <c r="J131"/>
  <c r="J129"/>
  <c i="10" r="BK181"/>
  <c r="J177"/>
  <c r="BK176"/>
  <c r="J175"/>
  <c r="BK174"/>
  <c r="BK172"/>
  <c r="BK171"/>
  <c r="J170"/>
  <c r="BK169"/>
  <c r="J168"/>
  <c r="BK166"/>
  <c r="J165"/>
  <c r="BK160"/>
  <c r="J159"/>
  <c r="J158"/>
  <c r="BK157"/>
  <c r="J157"/>
  <c r="J156"/>
  <c r="J152"/>
  <c r="BK151"/>
  <c r="J147"/>
  <c r="BK146"/>
  <c r="J145"/>
  <c r="BK144"/>
  <c r="J143"/>
  <c r="BK141"/>
  <c r="J134"/>
  <c r="J133"/>
  <c r="J132"/>
  <c i="9" r="J195"/>
  <c r="BK194"/>
  <c r="J192"/>
  <c r="BK189"/>
  <c r="BK188"/>
  <c r="BK186"/>
  <c r="BK184"/>
  <c r="J182"/>
  <c r="J181"/>
  <c r="J179"/>
  <c r="BK177"/>
  <c r="BK176"/>
  <c r="BK174"/>
  <c r="BK173"/>
  <c r="J172"/>
  <c r="J170"/>
  <c r="J167"/>
  <c r="J163"/>
  <c r="J160"/>
  <c r="J147"/>
  <c r="J146"/>
  <c i="8" r="J495"/>
  <c r="J494"/>
  <c r="J488"/>
  <c r="BK486"/>
  <c r="BK485"/>
  <c r="BK480"/>
  <c r="BK478"/>
  <c r="BK477"/>
  <c r="BK476"/>
  <c r="BK465"/>
  <c r="J460"/>
  <c r="BK459"/>
  <c r="BK457"/>
  <c r="BK453"/>
  <c r="J451"/>
  <c r="BK446"/>
  <c r="J438"/>
  <c r="BK436"/>
  <c r="J435"/>
  <c r="J428"/>
  <c r="BK411"/>
  <c r="J410"/>
  <c r="J408"/>
  <c r="BK407"/>
  <c r="J392"/>
  <c r="BK390"/>
  <c r="J386"/>
  <c r="J382"/>
  <c r="J380"/>
  <c r="J377"/>
  <c r="J375"/>
  <c r="J366"/>
  <c r="J360"/>
  <c r="BK359"/>
  <c r="J357"/>
  <c r="BK352"/>
  <c r="BK351"/>
  <c r="J350"/>
  <c r="BK346"/>
  <c r="BK342"/>
  <c r="BK339"/>
  <c r="BK338"/>
  <c r="J337"/>
  <c r="BK336"/>
  <c r="J335"/>
  <c r="J331"/>
  <c r="BK319"/>
  <c r="BK315"/>
  <c r="J310"/>
  <c r="J307"/>
  <c r="BK304"/>
  <c r="J297"/>
  <c r="BK290"/>
  <c r="J288"/>
  <c r="BK282"/>
  <c r="J280"/>
  <c r="BK274"/>
  <c r="BK272"/>
  <c r="J264"/>
  <c r="J263"/>
  <c r="J260"/>
  <c r="J259"/>
  <c r="BK257"/>
  <c r="J256"/>
  <c r="J254"/>
  <c r="J228"/>
  <c r="J223"/>
  <c r="BK222"/>
  <c r="J212"/>
  <c r="J209"/>
  <c r="J193"/>
  <c r="J182"/>
  <c r="BK171"/>
  <c r="BK169"/>
  <c r="BK157"/>
  <c r="J155"/>
  <c r="BK152"/>
  <c r="J147"/>
  <c i="7" r="BK349"/>
  <c r="J345"/>
  <c r="BK343"/>
  <c r="J340"/>
  <c r="J334"/>
  <c r="BK328"/>
  <c r="J326"/>
  <c r="J324"/>
  <c r="J323"/>
  <c r="BK320"/>
  <c r="J318"/>
  <c r="J315"/>
  <c r="BK313"/>
  <c r="J312"/>
  <c r="J177"/>
  <c r="J175"/>
  <c r="J166"/>
  <c r="BK164"/>
  <c r="J162"/>
  <c r="BK155"/>
  <c r="J153"/>
  <c r="BK151"/>
  <c i="6" r="BK226"/>
  <c r="BK224"/>
  <c r="BK221"/>
  <c r="J215"/>
  <c r="BK214"/>
  <c r="BK213"/>
  <c r="BK206"/>
  <c r="J204"/>
  <c r="BK191"/>
  <c r="J187"/>
  <c r="J182"/>
  <c r="J181"/>
  <c r="BK176"/>
  <c r="BK173"/>
  <c r="BK171"/>
  <c r="BK165"/>
  <c r="BK164"/>
  <c r="BK160"/>
  <c r="BK155"/>
  <c r="J149"/>
  <c r="J140"/>
  <c i="5" r="BK450"/>
  <c r="J450"/>
  <c r="BK449"/>
  <c r="J449"/>
  <c r="BK447"/>
  <c r="J447"/>
  <c r="J445"/>
  <c r="BK444"/>
  <c r="BK434"/>
  <c r="J430"/>
  <c r="BK423"/>
  <c r="BK422"/>
  <c r="J421"/>
  <c r="J419"/>
  <c r="J414"/>
  <c r="BK412"/>
  <c r="BK408"/>
  <c r="J406"/>
  <c r="BK399"/>
  <c r="BK386"/>
  <c r="J374"/>
  <c r="J370"/>
  <c r="BK367"/>
  <c r="J358"/>
  <c r="BK352"/>
  <c r="BK344"/>
  <c r="J335"/>
  <c r="BK320"/>
  <c r="J314"/>
  <c r="J313"/>
  <c r="J311"/>
  <c r="BK306"/>
  <c r="BK293"/>
  <c r="J290"/>
  <c r="J287"/>
  <c r="BK286"/>
  <c r="J282"/>
  <c r="BK278"/>
  <c r="BK276"/>
  <c r="J270"/>
  <c r="J267"/>
  <c r="J250"/>
  <c r="J247"/>
  <c r="J242"/>
  <c r="BK239"/>
  <c r="J236"/>
  <c r="BK234"/>
  <c r="BK233"/>
  <c r="J232"/>
  <c r="BK229"/>
  <c r="BK225"/>
  <c r="BK224"/>
  <c r="BK222"/>
  <c r="J214"/>
  <c r="J198"/>
  <c r="BK196"/>
  <c r="J193"/>
  <c r="J188"/>
  <c r="J181"/>
  <c r="J136"/>
  <c i="4" r="BK250"/>
  <c r="BK247"/>
  <c r="J242"/>
  <c r="BK240"/>
  <c r="BK237"/>
  <c r="J230"/>
  <c r="BK229"/>
  <c r="BK228"/>
  <c r="J224"/>
  <c r="J221"/>
  <c r="BK219"/>
  <c r="BK207"/>
  <c r="BK204"/>
  <c r="BK202"/>
  <c r="BK200"/>
  <c r="BK196"/>
  <c r="J195"/>
  <c r="BK188"/>
  <c r="BK172"/>
  <c r="BK158"/>
  <c r="J155"/>
  <c r="J153"/>
  <c r="J150"/>
  <c r="BK148"/>
  <c r="J146"/>
  <c r="BK141"/>
  <c r="J140"/>
  <c r="J138"/>
  <c r="J135"/>
  <c i="3" r="J292"/>
  <c r="BK289"/>
  <c r="J287"/>
  <c r="BK281"/>
  <c r="BK272"/>
  <c r="J269"/>
  <c r="BK267"/>
  <c r="BK260"/>
  <c r="J259"/>
  <c r="J258"/>
  <c r="BK256"/>
  <c r="BK254"/>
  <c r="BK251"/>
  <c r="J249"/>
  <c r="J247"/>
  <c r="J244"/>
  <c r="BK240"/>
  <c r="BK229"/>
  <c r="J227"/>
  <c r="J223"/>
  <c r="J212"/>
  <c r="J207"/>
  <c r="J202"/>
  <c r="J196"/>
  <c r="J195"/>
  <c r="BK183"/>
  <c r="BK179"/>
  <c r="J175"/>
  <c r="BK164"/>
  <c r="J161"/>
  <c r="J160"/>
  <c r="BK157"/>
  <c r="J156"/>
  <c r="BK151"/>
  <c r="J137"/>
  <c i="2" r="BK217"/>
  <c r="J213"/>
  <c r="BK209"/>
  <c r="J199"/>
  <c r="BK195"/>
  <c r="J193"/>
  <c r="BK190"/>
  <c r="BK189"/>
  <c r="J181"/>
  <c r="BK177"/>
  <c r="BK173"/>
  <c r="BK171"/>
  <c r="J161"/>
  <c r="J157"/>
  <c r="J149"/>
  <c r="J147"/>
  <c r="BK141"/>
  <c r="BK140"/>
  <c r="J138"/>
  <c r="J136"/>
  <c r="J134"/>
  <c i="12" r="J152"/>
  <c r="J151"/>
  <c r="J150"/>
  <c r="J148"/>
  <c r="BK147"/>
  <c r="BK145"/>
  <c r="BK143"/>
  <c r="BK142"/>
  <c r="J138"/>
  <c r="J135"/>
  <c r="J134"/>
  <c r="J133"/>
  <c r="BK130"/>
  <c r="BK128"/>
  <c r="BK126"/>
  <c r="BK125"/>
  <c i="11" r="BK228"/>
  <c r="BK227"/>
  <c r="BK226"/>
  <c r="J225"/>
  <c r="BK214"/>
  <c r="BK213"/>
  <c r="BK207"/>
  <c r="J206"/>
  <c r="BK205"/>
  <c r="BK200"/>
  <c r="J199"/>
  <c r="BK193"/>
  <c r="J191"/>
  <c r="J190"/>
  <c r="BK188"/>
  <c r="BK187"/>
  <c r="J184"/>
  <c r="BK183"/>
  <c r="BK182"/>
  <c r="J181"/>
  <c r="BK177"/>
  <c r="BK175"/>
  <c r="J168"/>
  <c r="J165"/>
  <c r="BK164"/>
  <c r="BK163"/>
  <c r="BK162"/>
  <c r="J162"/>
  <c r="BK160"/>
  <c r="J158"/>
  <c r="BK156"/>
  <c r="J155"/>
  <c r="J153"/>
  <c r="BK152"/>
  <c r="BK149"/>
  <c r="J147"/>
  <c r="BK146"/>
  <c r="BK143"/>
  <c r="BK142"/>
  <c r="J141"/>
  <c r="BK139"/>
  <c r="BK137"/>
  <c r="J136"/>
  <c r="J135"/>
  <c r="J132"/>
  <c r="BK131"/>
  <c r="BK130"/>
  <c r="BK129"/>
  <c i="10" r="J180"/>
  <c r="BK179"/>
  <c r="BK178"/>
  <c r="BK173"/>
  <c r="J171"/>
  <c r="J169"/>
  <c r="BK167"/>
  <c r="J164"/>
  <c r="J163"/>
  <c r="J162"/>
  <c r="BK156"/>
  <c r="BK155"/>
  <c r="BK154"/>
  <c r="BK153"/>
  <c r="BK150"/>
  <c r="J149"/>
  <c r="BK147"/>
  <c r="J146"/>
  <c r="J142"/>
  <c r="BK139"/>
  <c r="BK137"/>
  <c r="BK132"/>
  <c r="BK128"/>
  <c i="9" r="BK195"/>
  <c r="BK191"/>
  <c r="J184"/>
  <c r="BK179"/>
  <c r="BK178"/>
  <c r="J177"/>
  <c r="BK170"/>
  <c r="J168"/>
  <c r="J165"/>
  <c r="BK163"/>
  <c r="J161"/>
  <c r="BK157"/>
  <c r="BK155"/>
  <c r="BK153"/>
  <c r="BK151"/>
  <c r="BK150"/>
  <c r="BK149"/>
  <c r="BK146"/>
  <c r="BK144"/>
  <c r="J143"/>
  <c r="BK142"/>
  <c r="J140"/>
  <c r="J135"/>
  <c r="J133"/>
  <c i="8" r="BK501"/>
  <c r="J501"/>
  <c r="BK499"/>
  <c r="J499"/>
  <c r="BK497"/>
  <c r="J497"/>
  <c r="BK496"/>
  <c r="J496"/>
  <c r="BK494"/>
  <c r="J492"/>
  <c r="J490"/>
  <c r="J489"/>
  <c r="J486"/>
  <c r="BK483"/>
  <c r="J482"/>
  <c r="J466"/>
  <c r="J453"/>
  <c r="J452"/>
  <c r="BK435"/>
  <c r="BK433"/>
  <c r="BK426"/>
  <c r="J421"/>
  <c r="J418"/>
  <c r="J413"/>
  <c r="J411"/>
  <c r="BK410"/>
  <c r="J407"/>
  <c r="BK405"/>
  <c r="J404"/>
  <c r="BK401"/>
  <c r="J390"/>
  <c r="J384"/>
  <c r="BK373"/>
  <c r="BK365"/>
  <c r="J364"/>
  <c r="J362"/>
  <c r="J361"/>
  <c r="J356"/>
  <c r="BK355"/>
  <c r="J354"/>
  <c r="J353"/>
  <c r="J351"/>
  <c r="BK347"/>
  <c r="BK344"/>
  <c r="J343"/>
  <c r="BK335"/>
  <c r="J332"/>
  <c r="BK328"/>
  <c r="BK327"/>
  <c r="J326"/>
  <c r="BK321"/>
  <c r="J318"/>
  <c r="BK317"/>
  <c r="J315"/>
  <c r="BK314"/>
  <c r="J312"/>
  <c r="BK310"/>
  <c r="BK306"/>
  <c r="J302"/>
  <c r="BK296"/>
  <c r="J294"/>
  <c r="J293"/>
  <c r="J290"/>
  <c r="BK284"/>
  <c r="BK278"/>
  <c r="BK276"/>
  <c r="J272"/>
  <c r="BK269"/>
  <c r="J267"/>
  <c r="BK264"/>
  <c r="BK260"/>
  <c r="BK259"/>
  <c r="J250"/>
  <c r="BK240"/>
  <c r="BK230"/>
  <c r="BK223"/>
  <c r="BK209"/>
  <c r="BK205"/>
  <c r="BK193"/>
  <c r="J172"/>
  <c r="BK170"/>
  <c r="J169"/>
  <c r="J159"/>
  <c r="J157"/>
  <c r="BK155"/>
  <c r="BK154"/>
  <c r="J152"/>
  <c i="7" r="BK352"/>
  <c r="J352"/>
  <c r="BK350"/>
  <c r="J350"/>
  <c r="BK347"/>
  <c r="J343"/>
  <c r="BK342"/>
  <c r="J332"/>
  <c r="BK329"/>
  <c r="BK326"/>
  <c r="BK324"/>
  <c r="J322"/>
  <c r="BK319"/>
  <c r="J317"/>
  <c r="BK315"/>
  <c r="J313"/>
  <c r="BK312"/>
  <c r="BK310"/>
  <c r="BK309"/>
  <c r="BK308"/>
  <c r="BK307"/>
  <c r="BK305"/>
  <c r="BK304"/>
  <c r="J303"/>
  <c r="J302"/>
  <c r="BK299"/>
  <c r="J298"/>
  <c r="J297"/>
  <c r="J296"/>
  <c r="BK294"/>
  <c r="J293"/>
  <c r="BK290"/>
  <c r="J288"/>
  <c r="BK283"/>
  <c r="J282"/>
  <c r="BK279"/>
  <c r="J277"/>
  <c r="J276"/>
  <c r="J275"/>
  <c r="BK274"/>
  <c r="J272"/>
  <c r="BK270"/>
  <c r="BK268"/>
  <c r="J267"/>
  <c r="BK266"/>
  <c r="J265"/>
  <c r="J263"/>
  <c r="BK261"/>
  <c r="BK259"/>
  <c r="BK256"/>
  <c r="J255"/>
  <c r="BK250"/>
  <c r="J248"/>
  <c r="BK246"/>
  <c r="BK244"/>
  <c r="BK243"/>
  <c r="J241"/>
  <c r="J239"/>
  <c r="BK234"/>
  <c r="J233"/>
  <c r="J231"/>
  <c r="BK230"/>
  <c r="BK227"/>
  <c r="BK225"/>
  <c r="BK222"/>
  <c r="J218"/>
  <c r="J216"/>
  <c r="J214"/>
  <c r="BK212"/>
  <c r="BK208"/>
  <c r="BK206"/>
  <c r="J204"/>
  <c r="BK203"/>
  <c r="BK201"/>
  <c r="BK200"/>
  <c r="J199"/>
  <c r="J195"/>
  <c r="BK194"/>
  <c r="BK190"/>
  <c r="J188"/>
  <c r="J187"/>
  <c r="BK185"/>
  <c r="BK180"/>
  <c r="J164"/>
  <c r="J151"/>
  <c r="BK149"/>
  <c r="BK147"/>
  <c r="BK143"/>
  <c r="J139"/>
  <c i="6" r="J263"/>
  <c r="J262"/>
  <c r="J261"/>
  <c r="BK259"/>
  <c r="BK258"/>
  <c r="J256"/>
  <c r="J254"/>
  <c r="J250"/>
  <c r="J247"/>
  <c r="J245"/>
  <c r="BK240"/>
  <c r="BK238"/>
  <c r="BK231"/>
  <c r="BK228"/>
  <c r="BK227"/>
  <c r="J212"/>
  <c r="BK204"/>
  <c r="BK200"/>
  <c r="BK195"/>
  <c r="BK187"/>
  <c r="BK185"/>
  <c r="J183"/>
  <c r="J178"/>
  <c r="BK168"/>
  <c r="J167"/>
  <c r="BK162"/>
  <c r="J160"/>
  <c r="J159"/>
  <c r="BK152"/>
  <c r="BK149"/>
  <c r="J137"/>
  <c r="BK134"/>
  <c i="5" r="J435"/>
  <c r="BK430"/>
  <c r="J428"/>
  <c r="BK424"/>
  <c r="J422"/>
  <c r="J415"/>
  <c r="BK413"/>
  <c r="J412"/>
  <c r="J409"/>
  <c r="BK406"/>
  <c r="BK403"/>
  <c r="J401"/>
  <c r="BK397"/>
  <c r="BK396"/>
  <c r="BK392"/>
  <c r="BK389"/>
  <c r="J386"/>
  <c r="BK383"/>
  <c r="J380"/>
  <c r="BK377"/>
  <c r="BK373"/>
  <c r="J349"/>
  <c r="J344"/>
  <c r="J341"/>
  <c r="BK339"/>
  <c r="J336"/>
  <c r="BK334"/>
  <c r="BK332"/>
  <c r="BK331"/>
  <c r="J320"/>
  <c r="J317"/>
  <c r="J316"/>
  <c r="BK313"/>
  <c r="J312"/>
  <c r="J306"/>
  <c r="BK304"/>
  <c r="J301"/>
  <c r="BK300"/>
  <c r="BK299"/>
  <c r="BK292"/>
  <c r="BK287"/>
  <c r="BK280"/>
  <c r="J278"/>
  <c r="J269"/>
  <c r="BK267"/>
  <c r="BK261"/>
  <c r="J248"/>
  <c r="BK243"/>
  <c r="BK242"/>
  <c r="BK240"/>
  <c r="J238"/>
  <c r="J233"/>
  <c r="J228"/>
  <c r="J225"/>
  <c r="J224"/>
  <c r="J222"/>
  <c r="J202"/>
  <c r="J200"/>
  <c r="J197"/>
  <c r="BK195"/>
  <c r="BK194"/>
  <c r="J165"/>
  <c r="BK162"/>
  <c r="J156"/>
  <c r="J139"/>
  <c i="4" r="BK251"/>
  <c r="J251"/>
  <c r="J247"/>
  <c r="J243"/>
  <c r="J240"/>
  <c r="J239"/>
  <c r="J237"/>
  <c r="BK233"/>
  <c r="J231"/>
  <c r="BK226"/>
  <c r="BK223"/>
  <c r="BK221"/>
  <c r="J217"/>
  <c r="J215"/>
  <c r="BK213"/>
  <c r="BK209"/>
  <c r="J207"/>
  <c r="J190"/>
  <c r="J188"/>
  <c r="BK186"/>
  <c r="J182"/>
  <c r="J181"/>
  <c r="BK179"/>
  <c r="BK175"/>
  <c r="J174"/>
  <c r="J172"/>
  <c r="BK161"/>
  <c r="J158"/>
  <c r="BK155"/>
  <c r="J154"/>
  <c r="BK152"/>
  <c r="BK150"/>
  <c r="J148"/>
  <c r="J147"/>
  <c r="BK146"/>
  <c r="J143"/>
  <c i="3" r="BK293"/>
  <c r="J293"/>
  <c r="BK292"/>
  <c r="J265"/>
  <c r="J264"/>
  <c r="BK263"/>
  <c r="BK261"/>
  <c r="BK258"/>
  <c r="J251"/>
  <c r="BK249"/>
  <c r="J245"/>
  <c r="BK244"/>
  <c r="J240"/>
  <c r="BK236"/>
  <c r="J234"/>
  <c r="J232"/>
  <c r="J229"/>
  <c r="BK227"/>
  <c r="BK225"/>
  <c r="BK223"/>
  <c r="J217"/>
  <c r="BK212"/>
  <c r="BK207"/>
  <c r="BK203"/>
  <c r="BK200"/>
  <c r="BK187"/>
  <c r="J183"/>
  <c r="J177"/>
  <c r="J169"/>
  <c r="BK167"/>
  <c r="J166"/>
  <c r="J164"/>
  <c r="BK162"/>
  <c r="BK160"/>
  <c r="BK156"/>
  <c i="2" r="J219"/>
  <c r="BK215"/>
  <c r="BK211"/>
  <c r="J205"/>
  <c r="BK204"/>
  <c r="J202"/>
  <c r="J201"/>
  <c r="BK200"/>
  <c r="BK198"/>
  <c r="J197"/>
  <c r="J184"/>
  <c r="BK182"/>
  <c r="BK181"/>
  <c r="J180"/>
  <c r="J177"/>
  <c r="BK175"/>
  <c r="J171"/>
  <c r="BK169"/>
  <c r="J167"/>
  <c r="BK163"/>
  <c r="BK157"/>
  <c r="BK155"/>
  <c r="BK153"/>
  <c r="BK150"/>
  <c r="BK146"/>
  <c r="J144"/>
  <c r="J142"/>
  <c r="BK136"/>
  <c r="J130"/>
  <c i="12" r="BK141"/>
  <c r="J140"/>
  <c r="J139"/>
  <c r="BK137"/>
  <c r="BK136"/>
  <c r="BK133"/>
  <c r="BK132"/>
  <c r="J128"/>
  <c r="J125"/>
  <c i="11" r="J228"/>
  <c r="BK222"/>
  <c r="BK221"/>
  <c r="BK219"/>
  <c r="BK218"/>
  <c r="BK216"/>
  <c r="J215"/>
  <c r="J214"/>
  <c r="J211"/>
  <c r="BK208"/>
  <c r="J203"/>
  <c r="BK202"/>
  <c r="J201"/>
  <c r="J200"/>
  <c r="J197"/>
  <c r="BK196"/>
  <c r="J195"/>
  <c r="BK194"/>
  <c r="J192"/>
  <c r="BK191"/>
  <c r="J188"/>
  <c r="BK186"/>
  <c r="BK185"/>
  <c r="BK181"/>
  <c r="J179"/>
  <c r="BK176"/>
  <c r="J174"/>
  <c r="J172"/>
  <c r="J171"/>
  <c r="BK170"/>
  <c r="BK169"/>
  <c r="BK165"/>
  <c r="J159"/>
  <c r="BK157"/>
  <c r="J156"/>
  <c r="BK155"/>
  <c r="BK153"/>
  <c r="J151"/>
  <c r="J150"/>
  <c r="J149"/>
  <c r="J148"/>
  <c r="J146"/>
  <c r="BK145"/>
  <c r="BK144"/>
  <c r="BK140"/>
  <c r="J137"/>
  <c r="BK136"/>
  <c r="J134"/>
  <c i="10" r="BK180"/>
  <c r="J179"/>
  <c r="BK177"/>
  <c r="J173"/>
  <c r="J172"/>
  <c r="BK170"/>
  <c r="BK168"/>
  <c r="J167"/>
  <c r="BK165"/>
  <c r="BK162"/>
  <c r="BK161"/>
  <c r="BK159"/>
  <c r="J154"/>
  <c r="BK152"/>
  <c r="BK148"/>
  <c r="BK145"/>
  <c r="J144"/>
  <c r="BK142"/>
  <c r="J141"/>
  <c r="J140"/>
  <c r="J137"/>
  <c r="BK131"/>
  <c r="J130"/>
  <c r="J129"/>
  <c i="9" r="BK193"/>
  <c r="BK192"/>
  <c r="J191"/>
  <c r="J189"/>
  <c r="J188"/>
  <c r="J186"/>
  <c r="BK181"/>
  <c r="J174"/>
  <c r="J173"/>
  <c r="BK165"/>
  <c r="BK160"/>
  <c r="J155"/>
  <c r="J153"/>
  <c r="J149"/>
  <c r="BK147"/>
  <c r="J142"/>
  <c r="BK140"/>
  <c r="BK135"/>
  <c r="BK133"/>
  <c r="J131"/>
  <c i="8" r="BK490"/>
  <c r="BK488"/>
  <c r="J476"/>
  <c r="BK475"/>
  <c r="J473"/>
  <c r="BK469"/>
  <c r="BK467"/>
  <c r="BK466"/>
  <c r="J465"/>
  <c r="J463"/>
  <c r="J457"/>
  <c r="BK452"/>
  <c r="BK451"/>
  <c r="J450"/>
  <c r="J436"/>
  <c r="BK428"/>
  <c r="J426"/>
  <c r="BK421"/>
  <c r="BK419"/>
  <c r="J417"/>
  <c r="J416"/>
  <c r="BK415"/>
  <c r="BK412"/>
  <c r="BK404"/>
  <c r="J403"/>
  <c r="BK384"/>
  <c r="BK383"/>
  <c r="BK379"/>
  <c r="BK375"/>
  <c r="J373"/>
  <c r="J371"/>
  <c r="BK366"/>
  <c r="J365"/>
  <c r="BK360"/>
  <c r="BK357"/>
  <c r="BK356"/>
  <c r="J355"/>
  <c r="J352"/>
  <c r="J349"/>
  <c r="J348"/>
  <c r="J346"/>
  <c r="J344"/>
  <c r="BK343"/>
  <c r="BK340"/>
  <c r="J338"/>
  <c r="BK337"/>
  <c r="J336"/>
  <c r="BK334"/>
  <c r="J333"/>
  <c r="BK332"/>
  <c r="BK329"/>
  <c r="J328"/>
  <c r="J327"/>
  <c r="BK324"/>
  <c r="J321"/>
  <c r="J319"/>
  <c r="BK318"/>
  <c r="J317"/>
  <c r="J314"/>
  <c r="BK312"/>
  <c r="J304"/>
  <c r="J301"/>
  <c r="BK299"/>
  <c r="BK297"/>
  <c r="J296"/>
  <c r="BK294"/>
  <c r="BK288"/>
  <c r="BK285"/>
  <c r="J284"/>
  <c r="J274"/>
  <c r="J271"/>
  <c r="J269"/>
  <c r="J265"/>
  <c r="BK263"/>
  <c r="J257"/>
  <c r="BK256"/>
  <c r="BK252"/>
  <c r="BK250"/>
  <c r="J230"/>
  <c r="BK228"/>
  <c r="BK226"/>
  <c r="J224"/>
  <c r="J222"/>
  <c r="BK208"/>
  <c r="BK206"/>
  <c r="BK195"/>
  <c r="BK192"/>
  <c r="BK182"/>
  <c r="J171"/>
  <c r="BK159"/>
  <c r="J154"/>
  <c r="BK147"/>
  <c i="7" r="J347"/>
  <c r="BK345"/>
  <c r="BK332"/>
  <c r="J331"/>
  <c r="J329"/>
  <c r="BK325"/>
  <c r="BK323"/>
  <c r="BK322"/>
  <c r="BK318"/>
  <c r="BK314"/>
  <c r="J308"/>
  <c r="BK302"/>
  <c r="BK300"/>
  <c r="J299"/>
  <c r="BK297"/>
  <c r="BK295"/>
  <c r="BK293"/>
  <c r="J292"/>
  <c r="J290"/>
  <c r="BK288"/>
  <c r="BK286"/>
  <c r="J285"/>
  <c r="BK284"/>
  <c r="BK282"/>
  <c r="BK280"/>
  <c r="J279"/>
  <c r="J278"/>
  <c r="BK277"/>
  <c r="J274"/>
  <c r="BK271"/>
  <c r="J270"/>
  <c r="J269"/>
  <c r="J268"/>
  <c r="BK267"/>
  <c r="J266"/>
  <c r="J260"/>
  <c r="BK258"/>
  <c r="J256"/>
  <c r="J253"/>
  <c r="BK251"/>
  <c r="BK248"/>
  <c r="J246"/>
  <c r="J245"/>
  <c r="J244"/>
  <c r="J243"/>
  <c r="BK241"/>
  <c r="BK238"/>
  <c r="J236"/>
  <c r="BK233"/>
  <c r="J230"/>
  <c r="J225"/>
  <c r="J222"/>
  <c r="BK221"/>
  <c r="BK214"/>
  <c r="J212"/>
  <c r="J210"/>
  <c r="BK207"/>
  <c r="BK204"/>
  <c r="J202"/>
  <c r="BK199"/>
  <c r="J197"/>
  <c r="BK195"/>
  <c r="J194"/>
  <c r="J190"/>
  <c r="BK188"/>
  <c r="J185"/>
  <c r="J184"/>
  <c r="J182"/>
  <c r="J180"/>
  <c r="BK179"/>
  <c r="BK177"/>
  <c r="BK169"/>
  <c r="J167"/>
  <c r="BK162"/>
  <c r="J158"/>
  <c r="J157"/>
  <c r="J155"/>
  <c r="BK153"/>
  <c r="J147"/>
  <c r="J145"/>
  <c r="BK141"/>
  <c i="6" r="J259"/>
  <c r="BK256"/>
  <c r="BK254"/>
  <c r="BK247"/>
  <c r="BK245"/>
  <c r="J242"/>
  <c r="J240"/>
  <c r="BK237"/>
  <c r="BK236"/>
  <c r="J231"/>
  <c r="J229"/>
  <c r="J227"/>
  <c r="J226"/>
  <c r="J222"/>
  <c r="BK215"/>
  <c r="J214"/>
  <c r="BK211"/>
  <c r="BK208"/>
  <c r="J206"/>
  <c r="J200"/>
  <c r="J197"/>
  <c r="J195"/>
  <c r="BK188"/>
  <c r="J186"/>
  <c r="BK181"/>
  <c r="BK180"/>
  <c r="BK178"/>
  <c r="J176"/>
  <c r="J171"/>
  <c r="BK167"/>
  <c r="J165"/>
  <c r="J163"/>
  <c r="J162"/>
  <c r="BK159"/>
  <c r="J154"/>
  <c r="BK140"/>
  <c r="J134"/>
  <c i="5" r="BK443"/>
  <c r="BK441"/>
  <c r="BK439"/>
  <c r="BK437"/>
  <c r="BK435"/>
  <c r="BK428"/>
  <c r="BK420"/>
  <c r="BK419"/>
  <c r="J418"/>
  <c r="J417"/>
  <c r="BK414"/>
  <c r="J413"/>
  <c r="BK409"/>
  <c r="J408"/>
  <c r="BK407"/>
  <c r="J404"/>
  <c r="BK401"/>
  <c r="J399"/>
  <c r="J397"/>
  <c r="J396"/>
  <c r="BK394"/>
  <c r="J393"/>
  <c r="J392"/>
  <c r="J383"/>
  <c r="BK380"/>
  <c r="J377"/>
  <c r="BK374"/>
  <c r="J373"/>
  <c r="BK364"/>
  <c r="BK358"/>
  <c r="J352"/>
  <c r="BK349"/>
  <c r="BK338"/>
  <c r="BK335"/>
  <c r="J332"/>
  <c r="BK317"/>
  <c r="BK316"/>
  <c r="BK314"/>
  <c r="BK312"/>
  <c r="BK309"/>
  <c r="J308"/>
  <c r="J304"/>
  <c r="BK301"/>
  <c r="BK296"/>
  <c r="J293"/>
  <c r="J292"/>
  <c r="BK290"/>
  <c r="BK288"/>
  <c r="J286"/>
  <c r="J283"/>
  <c r="J276"/>
  <c r="J261"/>
  <c r="BK250"/>
  <c r="BK248"/>
  <c r="BK247"/>
  <c r="J243"/>
  <c r="BK238"/>
  <c r="BK236"/>
  <c r="BK230"/>
  <c r="J229"/>
  <c r="BK227"/>
  <c r="J218"/>
  <c r="BK214"/>
  <c r="BK202"/>
  <c r="BK200"/>
  <c r="BK198"/>
  <c r="BK197"/>
  <c r="J196"/>
  <c r="J195"/>
  <c r="BK188"/>
  <c r="BK181"/>
  <c r="BK165"/>
  <c r="J162"/>
  <c r="BK156"/>
  <c r="BK136"/>
  <c i="4" r="J250"/>
  <c r="BK248"/>
  <c r="J245"/>
  <c r="BK239"/>
  <c r="J236"/>
  <c r="J235"/>
  <c r="J232"/>
  <c r="J226"/>
  <c r="BK215"/>
  <c r="J213"/>
  <c r="BK211"/>
  <c r="J205"/>
  <c r="J204"/>
  <c r="J202"/>
  <c r="J196"/>
  <c r="BK195"/>
  <c r="BK190"/>
  <c r="J189"/>
  <c r="BK181"/>
  <c r="J179"/>
  <c r="J175"/>
  <c r="BK174"/>
  <c r="J167"/>
  <c r="BK165"/>
  <c r="BK154"/>
  <c r="J152"/>
  <c r="BK147"/>
  <c r="BK143"/>
  <c r="J141"/>
  <c r="BK140"/>
  <c r="BK138"/>
  <c r="BK135"/>
  <c r="BK132"/>
  <c i="3" r="BK287"/>
  <c r="J283"/>
  <c r="J281"/>
  <c r="J277"/>
  <c r="BK275"/>
  <c r="BK273"/>
  <c r="J272"/>
  <c r="J270"/>
  <c r="J267"/>
  <c r="BK266"/>
  <c r="BK265"/>
  <c r="J261"/>
  <c r="BK259"/>
  <c r="J257"/>
  <c r="J254"/>
  <c r="J252"/>
  <c r="BK245"/>
  <c r="BK242"/>
  <c r="J238"/>
  <c r="J236"/>
  <c r="BK234"/>
  <c r="BK219"/>
  <c r="BK217"/>
  <c r="BK211"/>
  <c r="BK209"/>
  <c r="J203"/>
  <c r="BK195"/>
  <c r="BK191"/>
  <c r="BK181"/>
  <c r="BK176"/>
  <c r="BK172"/>
  <c r="J168"/>
  <c r="J167"/>
  <c r="BK154"/>
  <c r="J154"/>
  <c r="BK153"/>
  <c r="J151"/>
  <c r="BK149"/>
  <c r="BK148"/>
  <c r="J146"/>
  <c r="J140"/>
  <c r="BK137"/>
  <c r="BK133"/>
  <c i="2" r="BK221"/>
  <c r="J221"/>
  <c r="BK219"/>
  <c r="BK213"/>
  <c r="J211"/>
  <c r="J209"/>
  <c r="BK205"/>
  <c r="J204"/>
  <c r="J200"/>
  <c r="BK199"/>
  <c r="J198"/>
  <c r="BK197"/>
  <c r="J195"/>
  <c r="BK192"/>
  <c r="J190"/>
  <c r="J189"/>
  <c r="J182"/>
  <c r="J175"/>
  <c r="J173"/>
  <c r="BK167"/>
  <c r="J165"/>
  <c r="BK161"/>
  <c r="J159"/>
  <c r="J155"/>
  <c r="J153"/>
  <c r="J150"/>
  <c r="BK147"/>
  <c r="BK144"/>
  <c r="BK142"/>
  <c r="J141"/>
  <c r="J140"/>
  <c r="BK134"/>
  <c r="J132"/>
  <c r="BK131"/>
  <c l="1" r="P129"/>
  <c r="R152"/>
  <c r="T160"/>
  <c r="T172"/>
  <c r="R179"/>
  <c r="P188"/>
  <c r="P203"/>
  <c r="R208"/>
  <c r="R207"/>
  <c i="3" r="P139"/>
  <c r="R147"/>
  <c r="R159"/>
  <c r="BK174"/>
  <c r="BK178"/>
  <c r="J178"/>
  <c r="J107"/>
  <c r="BK226"/>
  <c r="J226"/>
  <c r="J108"/>
  <c r="BK262"/>
  <c r="J262"/>
  <c r="J109"/>
  <c r="BK271"/>
  <c r="J271"/>
  <c r="J110"/>
  <c r="BK276"/>
  <c r="J276"/>
  <c r="J111"/>
  <c i="4" r="BK145"/>
  <c r="J145"/>
  <c r="J102"/>
  <c r="T160"/>
  <c r="P166"/>
  <c r="R203"/>
  <c r="R234"/>
  <c r="T241"/>
  <c r="P244"/>
  <c i="5" r="P138"/>
  <c r="R164"/>
  <c r="P223"/>
  <c r="P285"/>
  <c r="T298"/>
  <c r="R303"/>
  <c r="P315"/>
  <c r="R319"/>
  <c r="T340"/>
  <c r="T398"/>
  <c r="R416"/>
  <c r="P429"/>
  <c r="P436"/>
  <c r="R442"/>
  <c i="6" r="T139"/>
  <c r="T170"/>
  <c r="T179"/>
  <c r="R203"/>
  <c r="BK210"/>
  <c r="J210"/>
  <c r="J106"/>
  <c r="R210"/>
  <c r="BK225"/>
  <c r="J225"/>
  <c r="J107"/>
  <c r="R225"/>
  <c r="T235"/>
  <c r="R244"/>
  <c r="BK249"/>
  <c r="P255"/>
  <c i="7" r="BK146"/>
  <c r="J146"/>
  <c r="J99"/>
  <c r="BK220"/>
  <c r="J220"/>
  <c r="J104"/>
  <c r="R220"/>
  <c r="P237"/>
  <c r="BK252"/>
  <c r="J252"/>
  <c r="J107"/>
  <c r="T252"/>
  <c r="R264"/>
  <c r="P306"/>
  <c r="BK316"/>
  <c r="J316"/>
  <c r="J111"/>
  <c r="P316"/>
  <c r="P321"/>
  <c r="P327"/>
  <c r="T333"/>
  <c r="R344"/>
  <c r="R348"/>
  <c i="8" r="R146"/>
  <c r="T156"/>
  <c r="R211"/>
  <c r="P262"/>
  <c r="BK277"/>
  <c r="J277"/>
  <c r="J104"/>
  <c r="R277"/>
  <c r="P283"/>
  <c r="BK305"/>
  <c r="J305"/>
  <c r="J107"/>
  <c r="R305"/>
  <c r="T311"/>
  <c r="R325"/>
  <c r="T341"/>
  <c r="P345"/>
  <c r="BK363"/>
  <c r="J363"/>
  <c r="J113"/>
  <c r="BK381"/>
  <c r="J381"/>
  <c r="J114"/>
  <c r="R381"/>
  <c r="BK391"/>
  <c r="J391"/>
  <c r="J116"/>
  <c r="BK406"/>
  <c r="J406"/>
  <c r="J117"/>
  <c r="T406"/>
  <c r="P414"/>
  <c r="P420"/>
  <c r="P437"/>
  <c r="P468"/>
  <c r="P479"/>
  <c r="P484"/>
  <c r="R491"/>
  <c i="9" r="T130"/>
  <c r="P139"/>
  <c r="P148"/>
  <c r="BK164"/>
  <c r="J164"/>
  <c r="J104"/>
  <c r="T164"/>
  <c r="T171"/>
  <c r="R180"/>
  <c r="P183"/>
  <c r="R187"/>
  <c i="10" r="R127"/>
  <c r="R126"/>
  <c r="T138"/>
  <c i="11" r="R128"/>
  <c r="P189"/>
  <c r="P210"/>
  <c r="T217"/>
  <c r="BK224"/>
  <c r="J224"/>
  <c r="J104"/>
  <c i="2" r="T129"/>
  <c r="P152"/>
  <c r="P160"/>
  <c r="BK179"/>
  <c r="J179"/>
  <c r="J102"/>
  <c r="BK188"/>
  <c r="J188"/>
  <c r="J103"/>
  <c r="BK203"/>
  <c r="J203"/>
  <c r="J104"/>
  <c r="P208"/>
  <c r="P207"/>
  <c i="3" r="BK139"/>
  <c r="J139"/>
  <c r="J101"/>
  <c r="T139"/>
  <c r="P147"/>
  <c r="T159"/>
  <c r="T174"/>
  <c r="P178"/>
  <c r="T226"/>
  <c r="T262"/>
  <c r="T271"/>
  <c r="P276"/>
  <c i="4" r="P139"/>
  <c r="P136"/>
  <c r="P130"/>
  <c i="1" r="AU97"/>
  <c i="4" r="P145"/>
  <c r="R160"/>
  <c r="T166"/>
  <c r="P203"/>
  <c r="BK234"/>
  <c r="J234"/>
  <c r="J108"/>
  <c r="BK241"/>
  <c r="J241"/>
  <c r="J109"/>
  <c r="T244"/>
  <c i="5" r="R138"/>
  <c r="T164"/>
  <c r="BK223"/>
  <c r="J223"/>
  <c r="J101"/>
  <c r="BK285"/>
  <c r="J285"/>
  <c r="J102"/>
  <c r="BK298"/>
  <c r="P298"/>
  <c r="P303"/>
  <c r="T315"/>
  <c r="T319"/>
  <c r="R340"/>
  <c r="R398"/>
  <c r="T416"/>
  <c r="T429"/>
  <c r="T436"/>
  <c r="T442"/>
  <c i="6" r="P139"/>
  <c r="BK170"/>
  <c r="J170"/>
  <c r="J101"/>
  <c r="R170"/>
  <c r="BK179"/>
  <c r="J179"/>
  <c r="J104"/>
  <c r="R179"/>
  <c r="BK203"/>
  <c r="J203"/>
  <c r="J105"/>
  <c r="T203"/>
  <c r="P210"/>
  <c r="T210"/>
  <c r="T225"/>
  <c r="P235"/>
  <c r="P244"/>
  <c r="R249"/>
  <c r="R255"/>
  <c i="7" r="T138"/>
  <c r="T146"/>
  <c r="BK181"/>
  <c r="J181"/>
  <c r="J100"/>
  <c r="P181"/>
  <c r="R181"/>
  <c r="T181"/>
  <c r="BK205"/>
  <c r="J205"/>
  <c r="J101"/>
  <c r="P205"/>
  <c r="R205"/>
  <c r="T205"/>
  <c r="P220"/>
  <c r="R237"/>
  <c r="P242"/>
  <c r="R252"/>
  <c r="T264"/>
  <c r="R306"/>
  <c r="T311"/>
  <c r="R316"/>
  <c r="BK327"/>
  <c r="J327"/>
  <c r="J113"/>
  <c r="T327"/>
  <c r="BK344"/>
  <c r="J344"/>
  <c r="J115"/>
  <c r="P344"/>
  <c r="P348"/>
  <c i="8" r="P146"/>
  <c r="P156"/>
  <c r="T211"/>
  <c r="T262"/>
  <c r="T277"/>
  <c r="R283"/>
  <c r="P300"/>
  <c r="BK311"/>
  <c r="J311"/>
  <c r="J108"/>
  <c r="BK325"/>
  <c r="J325"/>
  <c r="J109"/>
  <c r="BK341"/>
  <c r="J341"/>
  <c r="J110"/>
  <c r="R341"/>
  <c r="T345"/>
  <c r="R358"/>
  <c r="R363"/>
  <c r="BK385"/>
  <c r="J385"/>
  <c r="J115"/>
  <c r="T385"/>
  <c r="R391"/>
  <c r="BK414"/>
  <c r="J414"/>
  <c r="J118"/>
  <c r="R414"/>
  <c r="R420"/>
  <c r="R437"/>
  <c r="R468"/>
  <c r="T479"/>
  <c r="T484"/>
  <c r="P491"/>
  <c i="9" r="R130"/>
  <c r="R139"/>
  <c r="R148"/>
  <c r="T159"/>
  <c r="P164"/>
  <c r="P171"/>
  <c r="BK183"/>
  <c r="J183"/>
  <c r="J107"/>
  <c r="BK187"/>
  <c r="J187"/>
  <c r="J108"/>
  <c i="10" r="T127"/>
  <c r="T126"/>
  <c r="T125"/>
  <c r="BK138"/>
  <c r="J138"/>
  <c r="J103"/>
  <c i="11" r="P128"/>
  <c r="R189"/>
  <c r="BK217"/>
  <c r="J217"/>
  <c r="J103"/>
  <c r="R224"/>
  <c i="12" r="R124"/>
  <c r="R123"/>
  <c r="R122"/>
  <c i="2" r="R129"/>
  <c r="BK160"/>
  <c r="J160"/>
  <c r="J100"/>
  <c r="BK172"/>
  <c r="J172"/>
  <c r="J101"/>
  <c r="R172"/>
  <c r="T179"/>
  <c r="R188"/>
  <c r="R203"/>
  <c r="T208"/>
  <c r="T207"/>
  <c i="3" r="BK147"/>
  <c r="J147"/>
  <c r="J102"/>
  <c r="BK159"/>
  <c r="J159"/>
  <c r="J103"/>
  <c r="P174"/>
  <c r="T178"/>
  <c r="R226"/>
  <c r="R262"/>
  <c r="R271"/>
  <c r="R276"/>
  <c i="4" r="R139"/>
  <c r="R136"/>
  <c r="R145"/>
  <c r="BK166"/>
  <c r="J166"/>
  <c r="J106"/>
  <c r="BK203"/>
  <c r="J203"/>
  <c r="J107"/>
  <c r="P234"/>
  <c r="P241"/>
  <c r="R244"/>
  <c i="5" r="T138"/>
  <c r="P164"/>
  <c r="T223"/>
  <c r="T285"/>
  <c r="BK303"/>
  <c r="J303"/>
  <c r="J106"/>
  <c r="BK315"/>
  <c r="J315"/>
  <c r="J107"/>
  <c r="R315"/>
  <c r="P319"/>
  <c r="P340"/>
  <c r="P398"/>
  <c r="P416"/>
  <c r="BK436"/>
  <c r="J436"/>
  <c r="J113"/>
  <c r="BK442"/>
  <c r="J442"/>
  <c r="J114"/>
  <c i="6" r="P203"/>
  <c r="BK235"/>
  <c r="J235"/>
  <c r="J108"/>
  <c r="BK244"/>
  <c r="J244"/>
  <c r="J109"/>
  <c r="T249"/>
  <c r="BK255"/>
  <c r="J255"/>
  <c r="J112"/>
  <c i="7" r="BK138"/>
  <c r="R138"/>
  <c r="R146"/>
  <c r="BK237"/>
  <c r="J237"/>
  <c r="J105"/>
  <c r="BK242"/>
  <c r="J242"/>
  <c r="J106"/>
  <c r="R242"/>
  <c r="P252"/>
  <c r="P264"/>
  <c r="BK311"/>
  <c r="J311"/>
  <c r="J110"/>
  <c r="R311"/>
  <c r="T316"/>
  <c r="R321"/>
  <c r="R327"/>
  <c r="P333"/>
  <c r="T344"/>
  <c r="T348"/>
  <c i="8" r="T146"/>
  <c r="T145"/>
  <c r="BK156"/>
  <c r="J156"/>
  <c r="J99"/>
  <c r="P211"/>
  <c r="R262"/>
  <c r="P277"/>
  <c r="BK283"/>
  <c r="J283"/>
  <c r="J105"/>
  <c r="BK300"/>
  <c r="J300"/>
  <c r="J106"/>
  <c r="T300"/>
  <c r="T305"/>
  <c r="R311"/>
  <c r="T325"/>
  <c r="BK345"/>
  <c r="J345"/>
  <c r="J111"/>
  <c r="BK358"/>
  <c r="J358"/>
  <c r="J112"/>
  <c r="T358"/>
  <c r="T363"/>
  <c r="T381"/>
  <c r="P385"/>
  <c r="T391"/>
  <c r="R406"/>
  <c r="T414"/>
  <c r="T420"/>
  <c r="T437"/>
  <c r="T468"/>
  <c r="R479"/>
  <c r="R484"/>
  <c r="T491"/>
  <c i="9" r="BK130"/>
  <c r="J130"/>
  <c r="J98"/>
  <c r="P130"/>
  <c r="P129"/>
  <c r="T139"/>
  <c r="T148"/>
  <c r="R159"/>
  <c r="R164"/>
  <c r="R171"/>
  <c r="P180"/>
  <c r="R183"/>
  <c r="P187"/>
  <c i="10" r="BK127"/>
  <c r="BK126"/>
  <c r="J126"/>
  <c r="J99"/>
  <c r="R138"/>
  <c i="11" r="BK128"/>
  <c r="BK127"/>
  <c r="J127"/>
  <c r="J99"/>
  <c r="BK189"/>
  <c r="J189"/>
  <c r="J101"/>
  <c r="BK210"/>
  <c r="J210"/>
  <c r="J102"/>
  <c r="T210"/>
  <c r="R217"/>
  <c r="P224"/>
  <c i="12" r="P124"/>
  <c r="P123"/>
  <c r="P122"/>
  <c i="1" r="AU106"/>
  <c i="2" r="BK129"/>
  <c r="J129"/>
  <c r="J98"/>
  <c r="BK152"/>
  <c r="J152"/>
  <c r="J99"/>
  <c r="T152"/>
  <c r="R160"/>
  <c r="P172"/>
  <c r="P179"/>
  <c r="T188"/>
  <c r="T203"/>
  <c r="BK208"/>
  <c r="J208"/>
  <c r="J106"/>
  <c i="3" r="R139"/>
  <c r="R138"/>
  <c r="T147"/>
  <c r="P159"/>
  <c r="R174"/>
  <c r="R178"/>
  <c r="P226"/>
  <c r="P262"/>
  <c r="P271"/>
  <c r="T276"/>
  <c i="4" r="BK139"/>
  <c r="J139"/>
  <c r="J101"/>
  <c r="T139"/>
  <c r="T136"/>
  <c r="T145"/>
  <c r="BK160"/>
  <c r="P160"/>
  <c r="P159"/>
  <c r="R166"/>
  <c r="T203"/>
  <c r="T234"/>
  <c r="R241"/>
  <c r="BK244"/>
  <c r="J244"/>
  <c r="J110"/>
  <c i="5" r="BK138"/>
  <c r="J138"/>
  <c r="J99"/>
  <c r="BK164"/>
  <c r="J164"/>
  <c r="J100"/>
  <c r="R223"/>
  <c r="R285"/>
  <c r="R298"/>
  <c r="T303"/>
  <c r="BK319"/>
  <c r="J319"/>
  <c r="J108"/>
  <c r="BK340"/>
  <c r="J340"/>
  <c r="J109"/>
  <c r="BK398"/>
  <c r="J398"/>
  <c r="J110"/>
  <c r="BK416"/>
  <c r="J416"/>
  <c r="J111"/>
  <c r="BK429"/>
  <c r="J429"/>
  <c r="J112"/>
  <c r="R429"/>
  <c r="R436"/>
  <c r="P442"/>
  <c i="6" r="BK139"/>
  <c r="J139"/>
  <c r="J100"/>
  <c r="R139"/>
  <c r="P170"/>
  <c r="P179"/>
  <c r="P225"/>
  <c r="R235"/>
  <c r="T244"/>
  <c r="P249"/>
  <c r="P248"/>
  <c r="T255"/>
  <c i="7" r="P138"/>
  <c r="P146"/>
  <c r="T220"/>
  <c r="T237"/>
  <c r="T242"/>
  <c r="BK264"/>
  <c r="J264"/>
  <c r="J108"/>
  <c r="BK306"/>
  <c r="J306"/>
  <c r="J109"/>
  <c r="T306"/>
  <c r="P311"/>
  <c r="BK321"/>
  <c r="J321"/>
  <c r="J112"/>
  <c r="T321"/>
  <c r="BK333"/>
  <c r="J333"/>
  <c r="J114"/>
  <c r="R333"/>
  <c r="BK348"/>
  <c r="J348"/>
  <c r="J116"/>
  <c i="8" r="BK146"/>
  <c r="J146"/>
  <c r="J98"/>
  <c r="R156"/>
  <c r="BK211"/>
  <c r="J211"/>
  <c r="J101"/>
  <c r="BK262"/>
  <c r="J262"/>
  <c r="J102"/>
  <c r="T283"/>
  <c r="R300"/>
  <c r="P305"/>
  <c r="P311"/>
  <c r="P325"/>
  <c r="P341"/>
  <c r="R345"/>
  <c r="P358"/>
  <c r="P363"/>
  <c r="P381"/>
  <c r="R385"/>
  <c r="P391"/>
  <c r="P406"/>
  <c r="BK420"/>
  <c r="J420"/>
  <c r="J119"/>
  <c r="BK437"/>
  <c r="J437"/>
  <c r="J120"/>
  <c r="BK468"/>
  <c r="J468"/>
  <c r="J121"/>
  <c r="BK479"/>
  <c r="J479"/>
  <c r="J122"/>
  <c r="BK484"/>
  <c r="J484"/>
  <c r="J123"/>
  <c r="BK491"/>
  <c r="J491"/>
  <c r="J124"/>
  <c i="9" r="BK139"/>
  <c r="J139"/>
  <c r="J99"/>
  <c r="BK148"/>
  <c r="J148"/>
  <c r="J100"/>
  <c r="BK159"/>
  <c r="J159"/>
  <c r="J103"/>
  <c r="P159"/>
  <c r="P158"/>
  <c r="BK171"/>
  <c r="J171"/>
  <c r="J105"/>
  <c r="BK180"/>
  <c r="J180"/>
  <c r="J106"/>
  <c r="T180"/>
  <c r="T183"/>
  <c r="T187"/>
  <c i="10" r="P127"/>
  <c r="P126"/>
  <c r="P138"/>
  <c i="11" r="T128"/>
  <c r="T127"/>
  <c r="T126"/>
  <c r="T189"/>
  <c r="R210"/>
  <c r="P217"/>
  <c r="T224"/>
  <c i="12" r="BK124"/>
  <c r="J124"/>
  <c r="J100"/>
  <c r="T124"/>
  <c r="T123"/>
  <c r="T122"/>
  <c i="2" r="E85"/>
  <c r="J91"/>
  <c r="J121"/>
  <c r="BE130"/>
  <c r="BE136"/>
  <c r="BE173"/>
  <c r="BE193"/>
  <c r="BE217"/>
  <c r="BE221"/>
  <c i="3" r="F92"/>
  <c r="BE137"/>
  <c r="BE140"/>
  <c r="BE153"/>
  <c r="BE157"/>
  <c r="BE160"/>
  <c r="BE161"/>
  <c r="BE167"/>
  <c r="BE169"/>
  <c r="BE200"/>
  <c r="BE203"/>
  <c r="BE211"/>
  <c r="BE229"/>
  <c r="BE247"/>
  <c r="BE249"/>
  <c r="BE264"/>
  <c r="BE266"/>
  <c r="BE267"/>
  <c r="BE283"/>
  <c r="BE289"/>
  <c i="4" r="J91"/>
  <c r="BE148"/>
  <c r="BE155"/>
  <c r="BE186"/>
  <c r="BE219"/>
  <c r="BE221"/>
  <c r="BE224"/>
  <c r="BE228"/>
  <c r="BE236"/>
  <c r="BE240"/>
  <c r="BE242"/>
  <c r="BE245"/>
  <c r="BK131"/>
  <c r="BK134"/>
  <c r="J134"/>
  <c r="J98"/>
  <c r="BK137"/>
  <c r="BK136"/>
  <c r="J136"/>
  <c r="J99"/>
  <c r="BK157"/>
  <c r="J157"/>
  <c r="J103"/>
  <c i="5" r="E124"/>
  <c r="F131"/>
  <c r="BE193"/>
  <c r="BE218"/>
  <c r="BE224"/>
  <c r="BE232"/>
  <c r="BE233"/>
  <c r="BE239"/>
  <c r="BE240"/>
  <c r="BE242"/>
  <c r="BE261"/>
  <c r="BE267"/>
  <c r="BE278"/>
  <c r="BE280"/>
  <c r="BE320"/>
  <c r="BE331"/>
  <c r="BE336"/>
  <c r="BE338"/>
  <c r="BE339"/>
  <c r="BE344"/>
  <c r="BE386"/>
  <c r="BE412"/>
  <c r="BE418"/>
  <c r="BE421"/>
  <c r="BE423"/>
  <c r="BE430"/>
  <c r="BE444"/>
  <c r="BK295"/>
  <c r="J295"/>
  <c r="J103"/>
  <c i="6" r="F92"/>
  <c r="BE137"/>
  <c r="BE149"/>
  <c r="BE171"/>
  <c r="BE182"/>
  <c r="BE197"/>
  <c r="BE214"/>
  <c r="BE224"/>
  <c r="BE228"/>
  <c r="BE236"/>
  <c r="BE238"/>
  <c r="BE250"/>
  <c r="BK177"/>
  <c r="J177"/>
  <c r="J103"/>
  <c i="7" r="BE147"/>
  <c r="BE149"/>
  <c r="BE164"/>
  <c r="BE175"/>
  <c r="BE180"/>
  <c r="BE187"/>
  <c r="BE188"/>
  <c r="BE194"/>
  <c r="BE203"/>
  <c r="BE206"/>
  <c r="BE212"/>
  <c r="BE216"/>
  <c r="BE221"/>
  <c r="BE231"/>
  <c r="BE234"/>
  <c r="BE239"/>
  <c r="BE246"/>
  <c r="BE250"/>
  <c r="BE256"/>
  <c r="BE263"/>
  <c r="BE266"/>
  <c r="BE270"/>
  <c r="BE272"/>
  <c r="BE276"/>
  <c r="BE279"/>
  <c r="BE283"/>
  <c r="BE285"/>
  <c r="BE286"/>
  <c r="BE288"/>
  <c r="BE292"/>
  <c r="BE294"/>
  <c r="BE296"/>
  <c r="BE303"/>
  <c r="BE304"/>
  <c r="BE305"/>
  <c r="BE309"/>
  <c r="BE312"/>
  <c r="BE322"/>
  <c r="BE324"/>
  <c r="BE325"/>
  <c r="BE347"/>
  <c i="8" r="J91"/>
  <c r="BE147"/>
  <c r="BE170"/>
  <c r="BE209"/>
  <c r="BE230"/>
  <c r="BE252"/>
  <c r="BE259"/>
  <c r="BE265"/>
  <c r="BE282"/>
  <c r="BE302"/>
  <c r="BE306"/>
  <c r="BE307"/>
  <c r="BE314"/>
  <c r="BE326"/>
  <c r="BE338"/>
  <c r="BE347"/>
  <c r="BE350"/>
  <c r="BE364"/>
  <c r="BE366"/>
  <c r="BE380"/>
  <c r="BE386"/>
  <c r="BE390"/>
  <c r="BE405"/>
  <c r="BE410"/>
  <c r="BE419"/>
  <c r="BE428"/>
  <c r="BE435"/>
  <c r="BE453"/>
  <c r="BE459"/>
  <c r="BE478"/>
  <c r="BE480"/>
  <c r="BE482"/>
  <c r="BE483"/>
  <c r="BE485"/>
  <c i="9" r="E85"/>
  <c r="F92"/>
  <c r="BE142"/>
  <c r="BE150"/>
  <c r="BE157"/>
  <c r="BE161"/>
  <c r="BE163"/>
  <c r="BE167"/>
  <c r="BE176"/>
  <c r="BE177"/>
  <c r="BE179"/>
  <c r="BE182"/>
  <c i="10" r="F93"/>
  <c r="F94"/>
  <c r="J119"/>
  <c r="J121"/>
  <c r="BE128"/>
  <c r="BE134"/>
  <c r="BE146"/>
  <c r="BE150"/>
  <c r="BE151"/>
  <c r="BE157"/>
  <c r="BE160"/>
  <c r="BE163"/>
  <c r="BE171"/>
  <c r="BE172"/>
  <c r="BE173"/>
  <c r="BE176"/>
  <c i="11" r="J93"/>
  <c r="BE130"/>
  <c r="BE132"/>
  <c r="BE137"/>
  <c r="BE141"/>
  <c r="BE147"/>
  <c r="BE148"/>
  <c r="BE160"/>
  <c r="BE161"/>
  <c r="BE163"/>
  <c r="BE167"/>
  <c r="BE172"/>
  <c r="BE173"/>
  <c r="BE178"/>
  <c r="BE179"/>
  <c r="BE190"/>
  <c r="BE192"/>
  <c r="BE197"/>
  <c r="BE198"/>
  <c r="BE204"/>
  <c r="BE205"/>
  <c r="BE206"/>
  <c r="BE211"/>
  <c r="BE223"/>
  <c r="BE228"/>
  <c i="12" r="F93"/>
  <c r="J94"/>
  <c r="J116"/>
  <c r="F119"/>
  <c r="BE129"/>
  <c r="BE133"/>
  <c r="BE141"/>
  <c r="BE143"/>
  <c r="BE144"/>
  <c r="BE145"/>
  <c r="BE147"/>
  <c r="BE148"/>
  <c i="2" r="F92"/>
  <c r="BE132"/>
  <c r="BE138"/>
  <c r="BE147"/>
  <c r="BE159"/>
  <c r="BE192"/>
  <c r="BE199"/>
  <c r="BE209"/>
  <c r="BE213"/>
  <c i="3" r="J125"/>
  <c r="BE133"/>
  <c r="BE162"/>
  <c r="BE164"/>
  <c r="BE168"/>
  <c r="BE172"/>
  <c r="BE175"/>
  <c r="BE176"/>
  <c r="BE179"/>
  <c r="BE181"/>
  <c r="BE195"/>
  <c r="BE202"/>
  <c r="BE207"/>
  <c r="BE212"/>
  <c r="BE217"/>
  <c r="BE219"/>
  <c r="BE227"/>
  <c r="BE238"/>
  <c r="BE252"/>
  <c r="BE254"/>
  <c r="BE257"/>
  <c r="BE259"/>
  <c r="BE269"/>
  <c r="BE272"/>
  <c r="BE277"/>
  <c r="BE281"/>
  <c r="BE287"/>
  <c r="BE292"/>
  <c r="BE293"/>
  <c i="4" r="E120"/>
  <c r="F127"/>
  <c r="BE132"/>
  <c r="BE135"/>
  <c r="BE138"/>
  <c r="BE153"/>
  <c r="BE165"/>
  <c r="BE188"/>
  <c r="BE195"/>
  <c r="BE196"/>
  <c r="BE200"/>
  <c r="BE204"/>
  <c r="BE205"/>
  <c r="BE229"/>
  <c r="BE230"/>
  <c r="BE235"/>
  <c r="BE247"/>
  <c r="BE250"/>
  <c r="BE251"/>
  <c i="5" r="J91"/>
  <c r="BE181"/>
  <c r="BE188"/>
  <c r="BE196"/>
  <c r="BE202"/>
  <c r="BE227"/>
  <c r="BE228"/>
  <c r="BE229"/>
  <c r="BE230"/>
  <c r="BE247"/>
  <c r="BE270"/>
  <c r="BE282"/>
  <c r="BE286"/>
  <c r="BE287"/>
  <c r="BE293"/>
  <c r="BE296"/>
  <c r="BE306"/>
  <c r="BE308"/>
  <c r="BE309"/>
  <c r="BE332"/>
  <c r="BE341"/>
  <c r="BE352"/>
  <c r="BE358"/>
  <c r="BE364"/>
  <c r="BE367"/>
  <c r="BE392"/>
  <c r="BE404"/>
  <c r="BE414"/>
  <c r="BE415"/>
  <c r="BE417"/>
  <c r="BE420"/>
  <c r="BE434"/>
  <c r="BE439"/>
  <c r="BE443"/>
  <c i="6" r="J89"/>
  <c r="E122"/>
  <c r="BE154"/>
  <c r="BE155"/>
  <c r="BE163"/>
  <c r="BE164"/>
  <c r="BE178"/>
  <c r="BE181"/>
  <c r="BE185"/>
  <c r="BE187"/>
  <c r="BE188"/>
  <c r="BE191"/>
  <c r="BE206"/>
  <c r="BE211"/>
  <c r="BE212"/>
  <c r="BE213"/>
  <c r="BE229"/>
  <c r="BE237"/>
  <c r="BE245"/>
  <c r="BE263"/>
  <c r="BK136"/>
  <c r="J136"/>
  <c r="J98"/>
  <c i="7" r="E85"/>
  <c r="J91"/>
  <c r="J130"/>
  <c r="BE139"/>
  <c r="BE141"/>
  <c r="BE145"/>
  <c r="BE155"/>
  <c r="BE157"/>
  <c r="BE158"/>
  <c r="BE166"/>
  <c r="BE167"/>
  <c r="BE169"/>
  <c r="BE177"/>
  <c r="BE182"/>
  <c r="BE184"/>
  <c r="BE190"/>
  <c r="BE197"/>
  <c r="BE200"/>
  <c r="BE202"/>
  <c r="BE207"/>
  <c r="BE210"/>
  <c r="BE218"/>
  <c r="BE222"/>
  <c r="BE225"/>
  <c r="BE233"/>
  <c r="BE236"/>
  <c r="BE243"/>
  <c r="BE245"/>
  <c r="BE248"/>
  <c r="BE251"/>
  <c r="BE253"/>
  <c r="BE255"/>
  <c r="BE258"/>
  <c r="BE260"/>
  <c r="BE265"/>
  <c r="BE267"/>
  <c r="BE269"/>
  <c r="BE271"/>
  <c r="BE278"/>
  <c r="BE280"/>
  <c r="BE282"/>
  <c r="BE293"/>
  <c r="BE300"/>
  <c r="BE317"/>
  <c r="BE318"/>
  <c r="BE323"/>
  <c r="BE345"/>
  <c r="BE349"/>
  <c r="BE350"/>
  <c r="BE352"/>
  <c r="BK217"/>
  <c r="J217"/>
  <c r="J102"/>
  <c i="8" r="BE171"/>
  <c r="BE172"/>
  <c r="BE192"/>
  <c r="BE193"/>
  <c r="BE195"/>
  <c r="BE205"/>
  <c r="BE206"/>
  <c r="BE212"/>
  <c r="BE224"/>
  <c r="BE250"/>
  <c r="BE254"/>
  <c r="BE256"/>
  <c r="BE257"/>
  <c r="BE263"/>
  <c r="BE272"/>
  <c r="BE278"/>
  <c r="BE285"/>
  <c r="BE290"/>
  <c r="BE297"/>
  <c r="BE299"/>
  <c r="BE304"/>
  <c r="BE315"/>
  <c r="BE318"/>
  <c r="BE321"/>
  <c r="BE329"/>
  <c r="BE331"/>
  <c r="BE332"/>
  <c r="BE336"/>
  <c r="BE339"/>
  <c r="BE340"/>
  <c r="BE344"/>
  <c r="BE352"/>
  <c r="BE357"/>
  <c r="BE359"/>
  <c r="BE360"/>
  <c r="BE361"/>
  <c r="BE375"/>
  <c r="BE379"/>
  <c r="BE383"/>
  <c r="BE392"/>
  <c r="BE403"/>
  <c r="BE407"/>
  <c r="BE411"/>
  <c r="BE412"/>
  <c r="BE413"/>
  <c r="BE416"/>
  <c r="BE418"/>
  <c r="BE436"/>
  <c r="BE438"/>
  <c r="BE446"/>
  <c r="BE451"/>
  <c r="BE457"/>
  <c r="BE463"/>
  <c r="BE466"/>
  <c r="BE469"/>
  <c r="BE475"/>
  <c r="BE476"/>
  <c r="BE477"/>
  <c r="BE488"/>
  <c r="BE494"/>
  <c r="BE495"/>
  <c r="BE496"/>
  <c r="BE497"/>
  <c r="BE499"/>
  <c r="BE501"/>
  <c i="9" r="J91"/>
  <c r="J122"/>
  <c r="BE172"/>
  <c r="BE173"/>
  <c r="BE181"/>
  <c r="BE184"/>
  <c r="BE188"/>
  <c r="BE195"/>
  <c i="10" r="E85"/>
  <c r="J94"/>
  <c r="BE129"/>
  <c r="BE130"/>
  <c r="BE131"/>
  <c r="BE132"/>
  <c r="BE133"/>
  <c r="BE140"/>
  <c r="BE144"/>
  <c r="BE145"/>
  <c r="BE158"/>
  <c r="BE165"/>
  <c r="BE166"/>
  <c r="BE170"/>
  <c r="BE175"/>
  <c r="BK136"/>
  <c r="BK135"/>
  <c r="J135"/>
  <c r="J101"/>
  <c i="11" r="E85"/>
  <c r="F94"/>
  <c r="J120"/>
  <c r="J123"/>
  <c r="BE133"/>
  <c r="BE144"/>
  <c r="BE150"/>
  <c r="BE157"/>
  <c r="BE162"/>
  <c r="BE166"/>
  <c r="BE169"/>
  <c r="BE171"/>
  <c r="BE176"/>
  <c r="BE180"/>
  <c r="BE185"/>
  <c r="BE193"/>
  <c r="BE194"/>
  <c r="BE195"/>
  <c r="BE201"/>
  <c r="BE202"/>
  <c r="BE208"/>
  <c r="BE209"/>
  <c r="BE214"/>
  <c r="BE215"/>
  <c r="BE216"/>
  <c r="BE219"/>
  <c r="BE220"/>
  <c r="BE221"/>
  <c i="12" r="BE126"/>
  <c r="BE127"/>
  <c r="BE130"/>
  <c r="BE136"/>
  <c r="BE140"/>
  <c r="BE146"/>
  <c r="BE149"/>
  <c i="2" r="BE131"/>
  <c r="BE144"/>
  <c r="BE146"/>
  <c r="BE149"/>
  <c r="BE150"/>
  <c r="BE161"/>
  <c r="BE163"/>
  <c r="BE165"/>
  <c r="BE177"/>
  <c r="BE180"/>
  <c r="BE184"/>
  <c r="BE190"/>
  <c r="BE197"/>
  <c r="BE200"/>
  <c r="BE201"/>
  <c r="BE204"/>
  <c r="BE205"/>
  <c r="BE211"/>
  <c r="BE219"/>
  <c i="3" r="J91"/>
  <c r="BE146"/>
  <c r="BE149"/>
  <c r="BE154"/>
  <c r="BE156"/>
  <c r="BE166"/>
  <c r="BE191"/>
  <c r="BE196"/>
  <c r="BE209"/>
  <c r="BE223"/>
  <c r="BE232"/>
  <c r="BE240"/>
  <c r="BE242"/>
  <c r="BE260"/>
  <c r="BE261"/>
  <c r="BE265"/>
  <c r="BE270"/>
  <c r="BE273"/>
  <c r="BE275"/>
  <c r="BK132"/>
  <c r="J132"/>
  <c r="J97"/>
  <c r="BK171"/>
  <c r="J171"/>
  <c r="J104"/>
  <c i="4" r="BE161"/>
  <c r="BE167"/>
  <c r="BE174"/>
  <c r="BE175"/>
  <c r="BE181"/>
  <c r="BE182"/>
  <c r="BE189"/>
  <c r="BE209"/>
  <c r="BE211"/>
  <c r="BE217"/>
  <c r="BE223"/>
  <c r="BE231"/>
  <c r="BE232"/>
  <c r="BE233"/>
  <c r="BE243"/>
  <c r="BE248"/>
  <c i="5" r="J89"/>
  <c r="BE139"/>
  <c r="BE200"/>
  <c r="BE214"/>
  <c r="BE238"/>
  <c r="BE269"/>
  <c r="BE283"/>
  <c r="BE288"/>
  <c r="BE299"/>
  <c r="BE311"/>
  <c r="BE312"/>
  <c r="BE316"/>
  <c r="BE334"/>
  <c r="BE335"/>
  <c r="BE349"/>
  <c r="BE370"/>
  <c r="BE377"/>
  <c r="BE380"/>
  <c r="BE393"/>
  <c r="BE394"/>
  <c r="BE403"/>
  <c r="BE406"/>
  <c r="BE409"/>
  <c r="BE419"/>
  <c r="BE435"/>
  <c r="BE437"/>
  <c r="BE441"/>
  <c r="BE445"/>
  <c r="BE447"/>
  <c r="BE449"/>
  <c r="BE450"/>
  <c i="6" r="J128"/>
  <c r="BE134"/>
  <c r="BE152"/>
  <c r="BE159"/>
  <c r="BE162"/>
  <c r="BE167"/>
  <c r="BE176"/>
  <c r="BE183"/>
  <c r="BE186"/>
  <c r="BE208"/>
  <c r="BE222"/>
  <c r="BE227"/>
  <c i="7" r="BE143"/>
  <c r="BE179"/>
  <c r="BE307"/>
  <c r="BE308"/>
  <c r="BE315"/>
  <c r="BE319"/>
  <c r="BE326"/>
  <c r="BE331"/>
  <c r="BE340"/>
  <c r="BE342"/>
  <c r="BE343"/>
  <c i="8" r="E85"/>
  <c r="F92"/>
  <c r="BE159"/>
  <c r="BE169"/>
  <c r="BE208"/>
  <c r="BE226"/>
  <c r="BE228"/>
  <c r="BE264"/>
  <c r="BE269"/>
  <c r="BE271"/>
  <c r="BE274"/>
  <c r="BE276"/>
  <c r="BE280"/>
  <c r="BE284"/>
  <c r="BE293"/>
  <c r="BE294"/>
  <c r="BE301"/>
  <c r="BE317"/>
  <c r="BE324"/>
  <c r="BE328"/>
  <c r="BE333"/>
  <c r="BE334"/>
  <c r="BE343"/>
  <c r="BE346"/>
  <c r="BE348"/>
  <c r="BE349"/>
  <c r="BE353"/>
  <c r="BE355"/>
  <c r="BE362"/>
  <c r="BE371"/>
  <c r="BE377"/>
  <c r="BE382"/>
  <c r="BE401"/>
  <c r="BE404"/>
  <c r="BE415"/>
  <c r="BE417"/>
  <c r="BE421"/>
  <c r="BE433"/>
  <c r="BE450"/>
  <c r="BE460"/>
  <c r="BE467"/>
  <c r="BE473"/>
  <c r="BE489"/>
  <c r="BE492"/>
  <c i="9" r="BE131"/>
  <c r="BE135"/>
  <c r="BE140"/>
  <c r="BE143"/>
  <c r="BE144"/>
  <c r="BE147"/>
  <c r="BE149"/>
  <c r="BE151"/>
  <c r="BE153"/>
  <c r="BE155"/>
  <c r="BE168"/>
  <c r="BE178"/>
  <c r="BE192"/>
  <c i="10" r="BE137"/>
  <c r="BE139"/>
  <c r="BE142"/>
  <c r="BE143"/>
  <c r="BE147"/>
  <c r="BE148"/>
  <c r="BE149"/>
  <c r="BE152"/>
  <c r="BE153"/>
  <c r="BE154"/>
  <c r="BE161"/>
  <c r="BE162"/>
  <c r="BE167"/>
  <c r="BE174"/>
  <c r="BE178"/>
  <c r="BE180"/>
  <c r="BE181"/>
  <c i="11" r="F93"/>
  <c r="BE129"/>
  <c r="BE134"/>
  <c r="BE135"/>
  <c r="BE136"/>
  <c r="BE138"/>
  <c r="BE140"/>
  <c r="BE145"/>
  <c r="BE152"/>
  <c r="BE154"/>
  <c r="BE158"/>
  <c r="BE159"/>
  <c r="BE164"/>
  <c r="BE168"/>
  <c r="BE170"/>
  <c r="BE174"/>
  <c r="BE181"/>
  <c r="BE186"/>
  <c r="BE187"/>
  <c r="BE199"/>
  <c r="BE200"/>
  <c r="BE213"/>
  <c r="BE226"/>
  <c i="12" r="BE125"/>
  <c r="BE131"/>
  <c r="BE142"/>
  <c r="BE150"/>
  <c r="BE152"/>
  <c i="2" r="BE134"/>
  <c r="BE140"/>
  <c r="BE141"/>
  <c r="BE142"/>
  <c r="BE153"/>
  <c r="BE155"/>
  <c r="BE157"/>
  <c r="BE167"/>
  <c r="BE169"/>
  <c r="BE171"/>
  <c r="BE175"/>
  <c r="BE181"/>
  <c r="BE182"/>
  <c r="BE189"/>
  <c r="BE195"/>
  <c r="BE198"/>
  <c r="BE202"/>
  <c r="BE215"/>
  <c r="BK220"/>
  <c r="J220"/>
  <c r="J107"/>
  <c i="3" r="E85"/>
  <c r="BE148"/>
  <c r="BE151"/>
  <c r="BE177"/>
  <c r="BE183"/>
  <c r="BE187"/>
  <c r="BE225"/>
  <c r="BE234"/>
  <c r="BE236"/>
  <c r="BE244"/>
  <c r="BE245"/>
  <c r="BE251"/>
  <c r="BE256"/>
  <c r="BE258"/>
  <c r="BE263"/>
  <c r="BK136"/>
  <c r="BK135"/>
  <c r="J135"/>
  <c r="J98"/>
  <c i="4" r="J89"/>
  <c r="BE140"/>
  <c r="BE141"/>
  <c r="BE143"/>
  <c r="BE146"/>
  <c r="BE147"/>
  <c r="BE150"/>
  <c r="BE152"/>
  <c r="BE154"/>
  <c r="BE158"/>
  <c r="BE172"/>
  <c r="BE179"/>
  <c r="BE190"/>
  <c r="BE202"/>
  <c r="BE207"/>
  <c r="BE213"/>
  <c r="BE215"/>
  <c r="BE226"/>
  <c r="BE237"/>
  <c r="BE239"/>
  <c i="5" r="BE136"/>
  <c r="BE156"/>
  <c r="BE162"/>
  <c r="BE165"/>
  <c r="BE194"/>
  <c r="BE195"/>
  <c r="BE197"/>
  <c r="BE198"/>
  <c r="BE222"/>
  <c r="BE225"/>
  <c r="BE234"/>
  <c r="BE236"/>
  <c r="BE243"/>
  <c r="BE248"/>
  <c r="BE250"/>
  <c r="BE276"/>
  <c r="BE290"/>
  <c r="BE292"/>
  <c r="BE300"/>
  <c r="BE301"/>
  <c r="BE304"/>
  <c r="BE313"/>
  <c r="BE314"/>
  <c r="BE317"/>
  <c r="BE373"/>
  <c r="BE374"/>
  <c r="BE383"/>
  <c r="BE389"/>
  <c r="BE396"/>
  <c r="BE397"/>
  <c r="BE399"/>
  <c r="BE401"/>
  <c r="BE407"/>
  <c r="BE408"/>
  <c r="BE413"/>
  <c r="BE422"/>
  <c r="BE424"/>
  <c r="BE428"/>
  <c r="BK135"/>
  <c i="6" r="BE140"/>
  <c r="BE160"/>
  <c r="BE165"/>
  <c r="BE168"/>
  <c r="BE173"/>
  <c r="BE180"/>
  <c r="BE195"/>
  <c r="BE200"/>
  <c r="BE204"/>
  <c r="BE215"/>
  <c r="BE221"/>
  <c r="BE226"/>
  <c r="BE231"/>
  <c r="BE240"/>
  <c r="BE242"/>
  <c r="BE247"/>
  <c r="BE254"/>
  <c r="BE256"/>
  <c r="BE258"/>
  <c r="BE259"/>
  <c r="BE261"/>
  <c r="BE262"/>
  <c r="BK133"/>
  <c r="J133"/>
  <c r="J97"/>
  <c r="BK175"/>
  <c r="J175"/>
  <c r="J102"/>
  <c i="7" r="F92"/>
  <c r="BE151"/>
  <c r="BE153"/>
  <c r="BE162"/>
  <c r="BE185"/>
  <c r="BE195"/>
  <c r="BE199"/>
  <c r="BE201"/>
  <c r="BE204"/>
  <c r="BE208"/>
  <c r="BE214"/>
  <c r="BE227"/>
  <c r="BE230"/>
  <c r="BE238"/>
  <c r="BE241"/>
  <c r="BE244"/>
  <c r="BE259"/>
  <c r="BE261"/>
  <c r="BE268"/>
  <c r="BE274"/>
  <c r="BE275"/>
  <c r="BE277"/>
  <c r="BE284"/>
  <c r="BE290"/>
  <c r="BE295"/>
  <c r="BE297"/>
  <c r="BE298"/>
  <c r="BE299"/>
  <c r="BE302"/>
  <c r="BE310"/>
  <c r="BE313"/>
  <c r="BE314"/>
  <c r="BE320"/>
  <c r="BE328"/>
  <c r="BE329"/>
  <c r="BE332"/>
  <c r="BE334"/>
  <c i="8" r="J89"/>
  <c r="BE152"/>
  <c r="BE154"/>
  <c r="BE155"/>
  <c r="BE157"/>
  <c r="BE182"/>
  <c r="BE222"/>
  <c r="BE223"/>
  <c r="BE240"/>
  <c r="BE260"/>
  <c r="BE267"/>
  <c r="BE288"/>
  <c r="BE296"/>
  <c r="BE310"/>
  <c r="BE312"/>
  <c r="BE319"/>
  <c r="BE327"/>
  <c r="BE335"/>
  <c r="BE337"/>
  <c r="BE342"/>
  <c r="BE351"/>
  <c r="BE354"/>
  <c r="BE356"/>
  <c r="BE365"/>
  <c r="BE373"/>
  <c r="BE384"/>
  <c r="BE408"/>
  <c r="BE426"/>
  <c r="BE452"/>
  <c r="BE465"/>
  <c r="BE486"/>
  <c r="BE490"/>
  <c r="BK275"/>
  <c r="J275"/>
  <c r="J103"/>
  <c i="9" r="BE133"/>
  <c r="BE146"/>
  <c r="BE160"/>
  <c r="BE165"/>
  <c r="BE170"/>
  <c r="BE174"/>
  <c r="BE186"/>
  <c r="BE189"/>
  <c r="BE191"/>
  <c r="BE193"/>
  <c r="BE194"/>
  <c r="BK156"/>
  <c r="J156"/>
  <c r="J101"/>
  <c i="10" r="BE141"/>
  <c r="BE155"/>
  <c r="BE156"/>
  <c r="BE159"/>
  <c r="BE164"/>
  <c r="BE168"/>
  <c r="BE169"/>
  <c r="BE177"/>
  <c r="BE179"/>
  <c i="11" r="BE131"/>
  <c r="BE139"/>
  <c r="BE142"/>
  <c r="BE143"/>
  <c r="BE146"/>
  <c r="BE149"/>
  <c r="BE151"/>
  <c r="BE153"/>
  <c r="BE155"/>
  <c r="BE156"/>
  <c r="BE165"/>
  <c r="BE175"/>
  <c r="BE177"/>
  <c r="BE182"/>
  <c r="BE183"/>
  <c r="BE184"/>
  <c r="BE188"/>
  <c r="BE191"/>
  <c r="BE196"/>
  <c r="BE203"/>
  <c r="BE207"/>
  <c r="BE212"/>
  <c r="BE218"/>
  <c r="BE222"/>
  <c r="BE225"/>
  <c r="BE227"/>
  <c i="12" r="E85"/>
  <c r="J93"/>
  <c r="BE128"/>
  <c r="BE132"/>
  <c r="BE134"/>
  <c r="BE135"/>
  <c r="BE137"/>
  <c r="BE138"/>
  <c r="BE139"/>
  <c r="BE151"/>
  <c r="BE153"/>
  <c r="BE154"/>
  <c r="BE155"/>
  <c r="BE156"/>
  <c i="13" r="E85"/>
  <c r="J89"/>
  <c r="J91"/>
  <c r="F92"/>
  <c r="J92"/>
  <c r="BE123"/>
  <c r="BE126"/>
  <c r="BE129"/>
  <c r="BK122"/>
  <c r="J122"/>
  <c r="J98"/>
  <c r="BK125"/>
  <c r="J125"/>
  <c r="J99"/>
  <c r="BK128"/>
  <c r="J128"/>
  <c r="J100"/>
  <c i="2" r="J34"/>
  <c i="1" r="AW95"/>
  <c i="4" r="F37"/>
  <c i="1" r="BD97"/>
  <c i="6" r="F34"/>
  <c i="1" r="BA99"/>
  <c i="7" r="F34"/>
  <c i="1" r="BA100"/>
  <c i="10" r="F39"/>
  <c i="1" r="BD104"/>
  <c i="12" r="F38"/>
  <c i="1" r="BC106"/>
  <c i="7" r="F36"/>
  <c i="1" r="BC100"/>
  <c i="7" r="F37"/>
  <c i="1" r="BD100"/>
  <c i="9" r="F34"/>
  <c i="1" r="BA102"/>
  <c i="10" r="J36"/>
  <c i="1" r="AW104"/>
  <c i="2" r="F35"/>
  <c i="1" r="BB95"/>
  <c i="5" r="F34"/>
  <c i="1" r="BA98"/>
  <c i="7" r="F35"/>
  <c i="1" r="BB100"/>
  <c i="12" r="F37"/>
  <c i="1" r="BB106"/>
  <c i="13" r="F34"/>
  <c i="1" r="BA107"/>
  <c i="13" r="J34"/>
  <c i="1" r="AW107"/>
  <c i="13" r="F37"/>
  <c i="1" r="BD107"/>
  <c i="5" r="J34"/>
  <c i="1" r="AW98"/>
  <c i="7" r="J34"/>
  <c i="1" r="AW100"/>
  <c i="11" r="F39"/>
  <c i="1" r="BD105"/>
  <c i="4" r="J34"/>
  <c i="1" r="AW97"/>
  <c i="6" r="J34"/>
  <c i="1" r="AW99"/>
  <c i="10" r="F37"/>
  <c i="1" r="BB104"/>
  <c i="2" r="F36"/>
  <c i="1" r="BC95"/>
  <c i="4" r="F35"/>
  <c i="1" r="BB97"/>
  <c i="9" r="F36"/>
  <c i="1" r="BC102"/>
  <c i="12" r="F36"/>
  <c i="1" r="BA106"/>
  <c i="13" r="F36"/>
  <c i="1" r="BC107"/>
  <c i="4" r="F34"/>
  <c i="1" r="BA97"/>
  <c i="6" r="F36"/>
  <c i="1" r="BC99"/>
  <c i="9" r="F35"/>
  <c i="1" r="BB102"/>
  <c i="11" r="F36"/>
  <c i="1" r="BA105"/>
  <c i="2" r="F37"/>
  <c i="1" r="BD95"/>
  <c i="5" r="F37"/>
  <c i="1" r="BD98"/>
  <c i="9" r="J34"/>
  <c i="1" r="AW102"/>
  <c i="11" r="F37"/>
  <c i="1" r="BB105"/>
  <c i="3" r="F34"/>
  <c i="1" r="BA96"/>
  <c i="5" r="F35"/>
  <c i="1" r="BB98"/>
  <c i="9" r="F37"/>
  <c i="1" r="BD102"/>
  <c i="3" r="J34"/>
  <c i="1" r="AW96"/>
  <c i="4" r="F36"/>
  <c i="1" r="BC97"/>
  <c i="6" r="F37"/>
  <c i="1" r="BD99"/>
  <c i="8" r="J34"/>
  <c i="1" r="AW101"/>
  <c i="10" r="F38"/>
  <c i="1" r="BC104"/>
  <c i="12" r="J36"/>
  <c i="1" r="AW106"/>
  <c i="3" r="F36"/>
  <c i="1" r="BC96"/>
  <c i="8" r="F37"/>
  <c i="1" r="BD101"/>
  <c i="2" r="F34"/>
  <c i="1" r="BA95"/>
  <c i="3" r="F35"/>
  <c i="1" r="BB96"/>
  <c i="6" r="F35"/>
  <c i="1" r="BB99"/>
  <c i="8" r="F35"/>
  <c i="1" r="BB101"/>
  <c i="3" r="F37"/>
  <c i="1" r="BD96"/>
  <c i="8" r="F36"/>
  <c i="1" r="BC101"/>
  <c i="11" r="J36"/>
  <c i="1" r="AW105"/>
  <c i="5" r="F36"/>
  <c i="1" r="BC98"/>
  <c i="8" r="F34"/>
  <c i="1" r="BA101"/>
  <c i="10" r="F36"/>
  <c i="1" r="BA104"/>
  <c i="11" r="F38"/>
  <c i="1" r="BC105"/>
  <c i="12" r="F39"/>
  <c i="1" r="BD106"/>
  <c i="13" r="F35"/>
  <c i="1" r="BB107"/>
  <c r="AS94"/>
  <c i="7" l="1" r="BK137"/>
  <c r="J137"/>
  <c r="J97"/>
  <c i="6" r="T248"/>
  <c i="2" r="R128"/>
  <c r="R127"/>
  <c i="11" r="P127"/>
  <c r="P126"/>
  <c i="1" r="AU105"/>
  <c i="7" r="P219"/>
  <c r="T137"/>
  <c i="5" r="P297"/>
  <c r="R137"/>
  <c i="11" r="R127"/>
  <c r="R126"/>
  <c i="6" r="T138"/>
  <c r="T132"/>
  <c i="5" r="T297"/>
  <c r="P137"/>
  <c r="P134"/>
  <c i="1" r="AU98"/>
  <c i="7" r="T219"/>
  <c i="3" r="R173"/>
  <c r="R131"/>
  <c i="8" r="R145"/>
  <c i="7" r="R219"/>
  <c i="3" r="P138"/>
  <c i="2" r="P128"/>
  <c r="P127"/>
  <c i="1" r="AU95"/>
  <c i="7" r="P137"/>
  <c r="P136"/>
  <c i="1" r="AU100"/>
  <c i="6" r="R138"/>
  <c i="4" r="BK159"/>
  <c r="J159"/>
  <c r="J104"/>
  <c i="8" r="P210"/>
  <c i="7" r="R137"/>
  <c r="R136"/>
  <c i="9" r="T158"/>
  <c i="8" r="P145"/>
  <c i="6" r="R248"/>
  <c i="2" r="T128"/>
  <c r="T127"/>
  <c i="10" r="R125"/>
  <c i="9" r="T129"/>
  <c r="T128"/>
  <c i="6" r="BK248"/>
  <c r="J248"/>
  <c r="J110"/>
  <c i="4" r="T159"/>
  <c r="T130"/>
  <c i="3" r="BK173"/>
  <c r="J173"/>
  <c r="J105"/>
  <c i="10" r="P125"/>
  <c i="1" r="AU104"/>
  <c i="5" r="R297"/>
  <c i="9" r="R158"/>
  <c r="P128"/>
  <c i="1" r="AU102"/>
  <c i="5" r="T137"/>
  <c r="T134"/>
  <c i="3" r="P173"/>
  <c i="9" r="R129"/>
  <c r="R128"/>
  <c i="8" r="T210"/>
  <c r="T144"/>
  <c i="6" r="P138"/>
  <c r="P132"/>
  <c i="1" r="AU99"/>
  <c i="5" r="BK297"/>
  <c r="J297"/>
  <c r="J104"/>
  <c i="4" r="R159"/>
  <c r="R130"/>
  <c i="3" r="T173"/>
  <c r="T138"/>
  <c i="8" r="R210"/>
  <c i="2" r="BK128"/>
  <c i="3" r="BK138"/>
  <c r="J138"/>
  <c r="J100"/>
  <c r="J174"/>
  <c r="J106"/>
  <c i="4" r="J131"/>
  <c r="J97"/>
  <c r="J160"/>
  <c r="J105"/>
  <c i="5" r="J298"/>
  <c r="J105"/>
  <c i="6" r="BK138"/>
  <c r="J138"/>
  <c r="J99"/>
  <c r="J249"/>
  <c r="J111"/>
  <c i="10" r="BK125"/>
  <c r="J125"/>
  <c r="J98"/>
  <c i="11" r="BK126"/>
  <c r="J126"/>
  <c r="J98"/>
  <c i="2" r="BK207"/>
  <c r="J207"/>
  <c r="J105"/>
  <c i="3" r="BK131"/>
  <c r="J131"/>
  <c r="J96"/>
  <c r="J136"/>
  <c r="J99"/>
  <c i="4" r="J137"/>
  <c r="J100"/>
  <c i="6" r="BK132"/>
  <c r="J132"/>
  <c i="7" r="J138"/>
  <c r="J98"/>
  <c r="BK219"/>
  <c r="J219"/>
  <c r="J103"/>
  <c i="8" r="BK145"/>
  <c r="J145"/>
  <c r="J97"/>
  <c i="9" r="BK129"/>
  <c r="J129"/>
  <c r="J97"/>
  <c r="BK158"/>
  <c r="J158"/>
  <c r="J102"/>
  <c i="5" r="J135"/>
  <c r="J97"/>
  <c r="BK137"/>
  <c r="J137"/>
  <c r="J98"/>
  <c i="8" r="BK210"/>
  <c r="J210"/>
  <c r="J100"/>
  <c i="10" r="J127"/>
  <c r="J100"/>
  <c r="J136"/>
  <c r="J102"/>
  <c i="11" r="J128"/>
  <c r="J100"/>
  <c i="12" r="BK123"/>
  <c r="J123"/>
  <c r="J99"/>
  <c i="13" r="BK121"/>
  <c r="J121"/>
  <c r="J97"/>
  <c i="3" r="J33"/>
  <c i="1" r="AV96"/>
  <c r="AT96"/>
  <c i="9" r="J33"/>
  <c i="1" r="AV102"/>
  <c r="AT102"/>
  <c i="10" r="J35"/>
  <c i="1" r="AV104"/>
  <c r="AT104"/>
  <c i="11" r="J35"/>
  <c i="1" r="AV105"/>
  <c r="AT105"/>
  <c i="7" r="J33"/>
  <c i="1" r="AV100"/>
  <c r="AT100"/>
  <c i="5" r="J33"/>
  <c i="1" r="AV98"/>
  <c r="AT98"/>
  <c r="BA103"/>
  <c r="AW103"/>
  <c i="5" r="F33"/>
  <c i="1" r="AZ98"/>
  <c i="10" r="F35"/>
  <c i="1" r="AZ104"/>
  <c r="BD103"/>
  <c i="2" r="J33"/>
  <c i="1" r="AV95"/>
  <c r="AT95"/>
  <c i="4" r="F33"/>
  <c i="1" r="AZ97"/>
  <c i="4" r="J33"/>
  <c i="1" r="AV97"/>
  <c r="AT97"/>
  <c i="7" r="F33"/>
  <c i="1" r="AZ100"/>
  <c i="13" r="J33"/>
  <c i="1" r="AV107"/>
  <c r="AT107"/>
  <c i="6" r="J30"/>
  <c i="1" r="AG99"/>
  <c r="BB103"/>
  <c r="AX103"/>
  <c i="6" r="F33"/>
  <c i="1" r="AZ99"/>
  <c i="8" r="J33"/>
  <c i="1" r="AV101"/>
  <c r="AT101"/>
  <c i="8" r="F33"/>
  <c i="1" r="AZ101"/>
  <c i="11" r="F35"/>
  <c i="1" r="AZ105"/>
  <c r="BC103"/>
  <c r="AY103"/>
  <c i="2" r="F33"/>
  <c i="1" r="AZ95"/>
  <c i="3" r="F33"/>
  <c i="1" r="AZ96"/>
  <c i="6" r="J33"/>
  <c i="1" r="AV99"/>
  <c r="AT99"/>
  <c i="9" r="F33"/>
  <c i="1" r="AZ102"/>
  <c i="12" r="F35"/>
  <c i="1" r="AZ106"/>
  <c i="12" r="J35"/>
  <c i="1" r="AV106"/>
  <c r="AT106"/>
  <c i="13" r="F33"/>
  <c i="1" r="AZ107"/>
  <c i="6" l="1" r="R132"/>
  <c i="3" r="P131"/>
  <c i="1" r="AU96"/>
  <c i="8" r="R144"/>
  <c i="2" r="BK127"/>
  <c r="J127"/>
  <c r="J96"/>
  <c i="3" r="T131"/>
  <c i="8" r="P144"/>
  <c i="1" r="AU101"/>
  <c i="7" r="T136"/>
  <c i="5" r="R134"/>
  <c i="6" r="J39"/>
  <c i="5" r="BK134"/>
  <c r="J134"/>
  <c i="4" r="BK130"/>
  <c r="J130"/>
  <c r="J96"/>
  <c i="6" r="J96"/>
  <c i="7" r="BK136"/>
  <c r="J136"/>
  <c r="J96"/>
  <c i="8" r="BK144"/>
  <c r="J144"/>
  <c i="9" r="BK128"/>
  <c r="J128"/>
  <c i="2" r="J128"/>
  <c r="J97"/>
  <c i="12" r="BK122"/>
  <c r="J122"/>
  <c r="J98"/>
  <c i="13" r="BK120"/>
  <c r="J120"/>
  <c r="J96"/>
  <c i="1" r="BB94"/>
  <c r="AX94"/>
  <c r="BC94"/>
  <c r="AY94"/>
  <c r="BD94"/>
  <c r="W33"/>
  <c r="BA94"/>
  <c r="W30"/>
  <c r="AN99"/>
  <c r="AZ103"/>
  <c r="AV103"/>
  <c r="AT103"/>
  <c i="3" r="J30"/>
  <c i="1" r="AG96"/>
  <c r="AN96"/>
  <c i="9" r="J30"/>
  <c i="1" r="AG102"/>
  <c r="AN102"/>
  <c i="5" r="J30"/>
  <c i="1" r="AG98"/>
  <c r="AN98"/>
  <c i="11" r="J32"/>
  <c i="1" r="AG105"/>
  <c r="AN105"/>
  <c r="AU103"/>
  <c i="8" r="J30"/>
  <c i="1" r="AG101"/>
  <c r="AN101"/>
  <c i="10" r="J32"/>
  <c i="1" r="AG104"/>
  <c r="AN104"/>
  <c i="9" l="1" r="J96"/>
  <c i="10" r="J41"/>
  <c i="3" r="J39"/>
  <c i="8" r="J96"/>
  <c i="5" r="J96"/>
  <c r="J39"/>
  <c i="8" r="J39"/>
  <c i="9" r="J39"/>
  <c i="11" r="J41"/>
  <c i="1" r="AZ94"/>
  <c r="AV94"/>
  <c r="AK29"/>
  <c r="AW94"/>
  <c r="AK30"/>
  <c r="W31"/>
  <c i="7" r="J30"/>
  <c i="1" r="AG100"/>
  <c r="AN100"/>
  <c r="W32"/>
  <c i="4" r="J30"/>
  <c i="1" r="AG97"/>
  <c r="AN97"/>
  <c i="13" r="J30"/>
  <c i="1" r="AG107"/>
  <c r="AN107"/>
  <c r="AU94"/>
  <c i="2" r="J30"/>
  <c i="1" r="AG95"/>
  <c r="AN95"/>
  <c i="12" r="J32"/>
  <c i="1" r="AG106"/>
  <c r="AN106"/>
  <c i="4" l="1" r="J39"/>
  <c i="12" r="J41"/>
  <c i="2" r="J39"/>
  <c i="7" r="J39"/>
  <c i="13" r="J39"/>
  <c i="1" r="AT94"/>
  <c r="W29"/>
  <c r="AG103"/>
  <c r="AN103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<sst xmlns="http://schemas.openxmlformats.org/spreadsheetml/2006/main">
  <si>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</si>
  <si>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</si>
  <si>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</si>
  <si>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</si>
  <si>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</si>
  <si>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{bc63908f-0a13-49a4-b832-ce17002bae7e}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</si>
  <si>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</si>
  <si>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</si>
  <si>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</si>
  <si>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</si>
  <si>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</si>
  <si>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</si>
  <si>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</si>
  <si>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</si>
  <si>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Sedlcany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</si>
  <si>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</si>
  <si>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</si>
  <si>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Sedlčany ON - oprava</t>
  </si>
  <si>
    <t>KSO:</t>
  </si>
  <si>
    <t>CC-CZ:</t>
  </si>
  <si>
    <t>Místo:</t>
  </si>
  <si>
    <t>žst. Sedlčany</t>
  </si>
  <si>
    <t>Datum:</t>
  </si>
  <si>
    <t>14. 7. 2020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</si>
  <si>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</si>
  <si>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</si>
  <si>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</si>
  <si>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</si>
  <si>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</si>
  <si>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</si>
  <si>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</si>
  <si>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</si>
  <si>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</si>
  <si>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</si>
  <si>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</si>
  <si>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</si>
  <si>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</si>
  <si>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</si>
  <si>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</si>
  <si>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</si>
  <si>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</si>
  <si>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</si>
  <si>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</si>
  <si>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</si>
  <si>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</si>
  <si>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</si>
  <si>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</si>
  <si>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</si>
  <si>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</si>
  <si>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</si>
  <si>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</si>
  <si>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</si>
  <si>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</si>
  <si>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</si>
  <si>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</si>
  <si>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</si>
  <si>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</si>
  <si>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</si>
  <si>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</si>
  <si>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</si>
  <si>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</si>
  <si>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</si>
  <si>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</si>
  <si>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</si>
  <si>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</si>
  <si>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</si>
  <si>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</si>
  <si>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</si>
  <si>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</si>
  <si>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</si>
  <si>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</si>
  <si>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</si>
  <si>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</si>
  <si>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</si>
  <si>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</si>
  <si>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</si>
  <si>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</si>
  <si>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</si>
  <si>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</si>
  <si>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</si>
  <si>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</si>
  <si>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</si>
  <si>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</si>
  <si>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</si>
  <si>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Demolice nocležny</t>
  </si>
  <si>
    <t>STA</t>
  </si>
  <si>
    <t>1</t>
  </si>
  <si>
    <t>{5b281a7a-c99a-4c17-b13f-94b7b37a7a4e}</t>
  </si>
  <si>
    <t>2</t>
  </si>
  <si>
    <t>002</t>
  </si>
  <si>
    <t>Oprava střechy VB</t>
  </si>
  <si>
    <t>{ce13969e-8feb-4aad-a3cc-4009fee9a7f1}</t>
  </si>
  <si>
    <t>003</t>
  </si>
  <si>
    <t>Oprava střechy přístřešku a přístaveb</t>
  </si>
  <si>
    <t>{7c7fcb08-2742-4eb3-808a-4b25e2eab521}</t>
  </si>
  <si>
    <t>004</t>
  </si>
  <si>
    <t>Oprava vnějšího pláště</t>
  </si>
  <si>
    <t>{8d4bf6aa-c0af-49d9-b6d2-217b8833f599}</t>
  </si>
  <si>
    <t>005</t>
  </si>
  <si>
    <t>Oprava přístřešku a zpevněných ploch</t>
  </si>
  <si>
    <t>{c90d823d-ed12-45ea-83f4-2cebd38591cb}</t>
  </si>
  <si>
    <t>006</t>
  </si>
  <si>
    <t>Oprava veřejných WC</t>
  </si>
  <si>
    <t>{8d2707e0-dac7-4d00-a6dc-b5c3598682f0}</t>
  </si>
  <si>
    <t>007</t>
  </si>
  <si>
    <t>Oprava vnitřních prostor 1NP</t>
  </si>
  <si>
    <t>{cf1896bd-0be3-4d75-b46b-92634c3fcb4f}</t>
  </si>
  <si>
    <t>008</t>
  </si>
  <si>
    <t>Oprava vnitřních prostor 1PP</t>
  </si>
  <si>
    <t>{0a4579c4-0a7f-47f2-aff8-60405c740fa9}</t>
  </si>
  <si>
    <t>009</t>
  </si>
  <si>
    <t>Elektroinstalace (SEE)</t>
  </si>
  <si>
    <t>{c9518097-f172-41a2-b8ca-64d2c696dee2}</t>
  </si>
  <si>
    <t>A</t>
  </si>
  <si>
    <t>Osvětlení</t>
  </si>
  <si>
    <t>Soupis</t>
  </si>
  <si>
    <t>{b5a995ed-ade1-4366-8832-8f9e498e0979}</t>
  </si>
  <si>
    <t>B</t>
  </si>
  <si>
    <t>Silnoproud</t>
  </si>
  <si>
    <t>{14a9066b-a90e-42d1-8f83-bce7ac7af794}</t>
  </si>
  <si>
    <t>C</t>
  </si>
  <si>
    <t>Hromosvod</t>
  </si>
  <si>
    <t>{f6cc9cae-531b-47ec-b4e3-42a3519b7255}</t>
  </si>
  <si>
    <t>010</t>
  </si>
  <si>
    <t>Vedlejší a ostatní náklady</t>
  </si>
  <si>
    <t>VON</t>
  </si>
  <si>
    <t>{a4b9490a-fbc9-4624-a27d-3716b40d80c1}</t>
  </si>
  <si>
    <t>KRYCÍ LIST SOUPISU PRACÍ</t>
  </si>
  <si>
    <t>Objekt:</t>
  </si>
  <si>
    <t>001 - Demolice nocležny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</si>
  <si>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</si>
  <si>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</si>
  <si>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</si>
  <si>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</si>
  <si>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</si>
  <si>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</si>
  <si>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</si>
  <si>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</si>
  <si>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</si>
  <si>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</si>
  <si>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</si>
  <si>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</si>
  <si>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</si>
  <si>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</si>
  <si>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</si>
  <si>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</si>
  <si>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</si>
  <si>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</si>
  <si>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</si>
  <si>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</si>
  <si>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</si>
  <si>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</si>
  <si>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</si>
  <si>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</si>
  <si>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</si>
  <si>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</si>
  <si>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</si>
  <si>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</si>
  <si>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</si>
  <si>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</si>
  <si>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</si>
  <si>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</si>
  <si>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</si>
  <si>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</si>
  <si>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</si>
  <si>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</si>
  <si>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</si>
  <si>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</si>
  <si>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4</t>
  </si>
  <si>
    <t>-733435226</t>
  </si>
  <si>
    <t>111201401</t>
  </si>
  <si>
    <t>Likvidace odstraněných křovin a stromů na hromadách průměru kmene do 100 mm pro jakoukoliv plochu</t>
  </si>
  <si>
    <t>1705283505</t>
  </si>
  <si>
    <t>3</t>
  </si>
  <si>
    <t>122151103</t>
  </si>
  <si>
    <t>Odkopávky a prokopávky nezapažené v hornině třídy těžitelnosti I, skupiny 1 a 2 objem do 100 m3</t>
  </si>
  <si>
    <t>m3</t>
  </si>
  <si>
    <t>1389058841</t>
  </si>
  <si>
    <t>VV</t>
  </si>
  <si>
    <t>16,8*8*0,2"po demolici"</t>
  </si>
  <si>
    <t>132112111</t>
  </si>
  <si>
    <t>Hloubení rýh š do 800 mm v soudržných horninách třídy těžitelnosti I, skupiny 1 a 2 ručně</t>
  </si>
  <si>
    <t>-540837073</t>
  </si>
  <si>
    <t>(16,8+8)*0,5*0,8"základ pro plot"</t>
  </si>
  <si>
    <t>5</t>
  </si>
  <si>
    <t>162751117</t>
  </si>
  <si>
    <t>Vodorovné přemístění do 10000 m výkopku/sypaniny z horniny třídy těžitelnosti I, skupiny 1 až 3</t>
  </si>
  <si>
    <t>-1567329130</t>
  </si>
  <si>
    <t>26,88+9,92</t>
  </si>
  <si>
    <t>6</t>
  </si>
  <si>
    <t>162751119</t>
  </si>
  <si>
    <t>Příplatek k vodorovnému přemístění výkopku/sypaniny z horniny třídy těžitelnosti I, skupiny 1 až 3 ZKD 1000 m přes 10000 m</t>
  </si>
  <si>
    <t>1584078962</t>
  </si>
  <si>
    <t>36,8*10 'Přepočtené koeficientem množství</t>
  </si>
  <si>
    <t>7</t>
  </si>
  <si>
    <t>167151101</t>
  </si>
  <si>
    <t>Nakládání výkopku z hornin třídy těžitelnosti I, skupiny 1 až 3 do 100 m3</t>
  </si>
  <si>
    <t>-71776598</t>
  </si>
  <si>
    <t>8</t>
  </si>
  <si>
    <t>171201201</t>
  </si>
  <si>
    <t>Uložení sypaniny na skládky</t>
  </si>
  <si>
    <t>-356745253</t>
  </si>
  <si>
    <t>9</t>
  </si>
  <si>
    <t>171201231</t>
  </si>
  <si>
    <t>Poplatek za uložení zeminy a kamení na recyklační skládce (skládkovné) kód odpadu 17 05 04</t>
  </si>
  <si>
    <t>t</t>
  </si>
  <si>
    <t>-1474990638</t>
  </si>
  <si>
    <t>36,8*1,8 'Přepočtené koeficientem množství</t>
  </si>
  <si>
    <t>10</t>
  </si>
  <si>
    <t>181951112</t>
  </si>
  <si>
    <t>Úprava pláně v hornině třídy těžitelnosti I, skupiny 1 až 3 se zhutněním</t>
  </si>
  <si>
    <t>136287049</t>
  </si>
  <si>
    <t>16,8*8</t>
  </si>
  <si>
    <t>11</t>
  </si>
  <si>
    <t>181311103</t>
  </si>
  <si>
    <t>Rozprostření ornice tl vrstvy do 200 mm v rovině nebo ve svahu do 1:5 ručně</t>
  </si>
  <si>
    <t>940726329</t>
  </si>
  <si>
    <t>12</t>
  </si>
  <si>
    <t>M</t>
  </si>
  <si>
    <t>10364100</t>
  </si>
  <si>
    <t>zemina pro terénní úpravy - tříděná</t>
  </si>
  <si>
    <t>58100173</t>
  </si>
  <si>
    <t>134,4*0,2*1,8</t>
  </si>
  <si>
    <t>13</t>
  </si>
  <si>
    <t>181411131</t>
  </si>
  <si>
    <t>Založení parkového trávníku výsevem plochy do 1000 m2 v rovině a ve svahu do 1:5</t>
  </si>
  <si>
    <t>-969596385</t>
  </si>
  <si>
    <t>14</t>
  </si>
  <si>
    <t>00572410</t>
  </si>
  <si>
    <t>osivo směs travní parková</t>
  </si>
  <si>
    <t>kg</t>
  </si>
  <si>
    <t>-880285353</t>
  </si>
  <si>
    <t>134,4*0,015 'Přepočtené koeficientem množství</t>
  </si>
  <si>
    <t>Zakládání</t>
  </si>
  <si>
    <t>271532212</t>
  </si>
  <si>
    <t>Podsyp pod základové konstrukce se zhutněním z hrubého kameniva frakce 16 až 32 mm</t>
  </si>
  <si>
    <t>958520637</t>
  </si>
  <si>
    <t>(16,8+8)*0,5*0,2"pod základ plotu"</t>
  </si>
  <si>
    <t>16</t>
  </si>
  <si>
    <t>274313611</t>
  </si>
  <si>
    <t>Základové pásy z betonu tř. C 16/20</t>
  </si>
  <si>
    <t>-1866108516</t>
  </si>
  <si>
    <t>(16,8+8)*0,5*0,8"základ plotu"</t>
  </si>
  <si>
    <t>17</t>
  </si>
  <si>
    <t>274351121</t>
  </si>
  <si>
    <t>Zřízení bednění základových pasů rovného</t>
  </si>
  <si>
    <t>-2114271649</t>
  </si>
  <si>
    <t>(16,8+8)*0,2*2</t>
  </si>
  <si>
    <t>18</t>
  </si>
  <si>
    <t>274351122</t>
  </si>
  <si>
    <t>Odstranění bednění základových pasů rovného</t>
  </si>
  <si>
    <t>-1813835303</t>
  </si>
  <si>
    <t>Svislé a kompletní konstrukce</t>
  </si>
  <si>
    <t>19</t>
  </si>
  <si>
    <t>338171115</t>
  </si>
  <si>
    <t>Osazování sloupků a vzpěr plotových ocelových v do 2,00 m ukotvením k pevnému podkladu</t>
  </si>
  <si>
    <t>kus</t>
  </si>
  <si>
    <t>-146856199</t>
  </si>
  <si>
    <t>7+5</t>
  </si>
  <si>
    <t>20</t>
  </si>
  <si>
    <t>55342156</t>
  </si>
  <si>
    <t>plotový sloupek s patkou pro svařované panely profilovaný oválný 50x70mm dl 1,0-1,5m povrchová úprava Pz a komaxit, antracit, případně žárový zinek</t>
  </si>
  <si>
    <t>709935168</t>
  </si>
  <si>
    <t>30*0,4 'Přepočtené koeficientem množství</t>
  </si>
  <si>
    <t>348171143</t>
  </si>
  <si>
    <t>Montáž panelového svařovaného oplocení výšky přes 1,0 do 1,5 m</t>
  </si>
  <si>
    <t>m</t>
  </si>
  <si>
    <t>214289489</t>
  </si>
  <si>
    <t>16,8+8</t>
  </si>
  <si>
    <t>22</t>
  </si>
  <si>
    <t>55342411</t>
  </si>
  <si>
    <t>plotový panel svařovaný v 1,0-1,5m š do 2,5m průměru drátu 5mm oka 55x200mm s horizontálním prolisem povrchová úprava PZ komaxit, antracit, případně žárový zinek</t>
  </si>
  <si>
    <t>319690932</t>
  </si>
  <si>
    <t>7+4</t>
  </si>
  <si>
    <t>23</t>
  </si>
  <si>
    <t>348272213</t>
  </si>
  <si>
    <t>Plotová zeď tl 195 mm z betonových tvarovek oboustranně štípaných přírodních na MC vč spárování</t>
  </si>
  <si>
    <t>823090729</t>
  </si>
  <si>
    <t>(16,8+8)*0,4</t>
  </si>
  <si>
    <t>24</t>
  </si>
  <si>
    <t>348272613</t>
  </si>
  <si>
    <t>Plotová stříška pro zeď tl 195 mm z tvarovek broušených přírodních</t>
  </si>
  <si>
    <t>-1912737106</t>
  </si>
  <si>
    <t>Komunikace</t>
  </si>
  <si>
    <t>25</t>
  </si>
  <si>
    <t>572211111</t>
  </si>
  <si>
    <t>Vyspravení výtluků na krajnicích a komunikacích kamenivem hrubým drceným</t>
  </si>
  <si>
    <t>-1888429867</t>
  </si>
  <si>
    <t>6"oprava chodníku před objektem"</t>
  </si>
  <si>
    <t>26</t>
  </si>
  <si>
    <t>596211210</t>
  </si>
  <si>
    <t>Kladení zámkové dlažby komunikací pro pěší tl 80 mm skupiny A pl do 50 m2</t>
  </si>
  <si>
    <t>1522706309</t>
  </si>
  <si>
    <t>16,8*1"vyspravení chodníku po demolici"</t>
  </si>
  <si>
    <t>27</t>
  </si>
  <si>
    <t>59245013</t>
  </si>
  <si>
    <t>dlažba zámková tvaru I 200x165x80mm přírodní</t>
  </si>
  <si>
    <t>1967212052</t>
  </si>
  <si>
    <t>16,8*1,02 'Přepočtené koeficientem množství</t>
  </si>
  <si>
    <t>Ostatní konstrukce a práce-bourání</t>
  </si>
  <si>
    <t>28</t>
  </si>
  <si>
    <t>1311031R</t>
  </si>
  <si>
    <t>Vyklizení objektů vč. odvozu a likvidace odpadu</t>
  </si>
  <si>
    <t>kpl</t>
  </si>
  <si>
    <t>-1593661318</t>
  </si>
  <si>
    <t>29</t>
  </si>
  <si>
    <t>75.1</t>
  </si>
  <si>
    <t>Vytyčení, zajištění a ochrana stávajících inženýrských sítí vč. jejich dočasného zabezpečení a zajištění po dobu akce</t>
  </si>
  <si>
    <t>848098243</t>
  </si>
  <si>
    <t>30</t>
  </si>
  <si>
    <t>981011316</t>
  </si>
  <si>
    <t>Demolice budov zděných na MVC podíl konstrukcí do 35 % postupným rozebíráním</t>
  </si>
  <si>
    <t>697469210</t>
  </si>
  <si>
    <t>16,8*8*4,5</t>
  </si>
  <si>
    <t>31</t>
  </si>
  <si>
    <t>981513116</t>
  </si>
  <si>
    <t>Demolice konstrukcí objektů z betonu prostého</t>
  </si>
  <si>
    <t>-2026562503</t>
  </si>
  <si>
    <t>16,8*8*0,2"podlahy"</t>
  </si>
  <si>
    <t>(2*16,8+8)*0,4*0,8"základy"</t>
  </si>
  <si>
    <t>Součet</t>
  </si>
  <si>
    <t>997</t>
  </si>
  <si>
    <t>Přesun sutě</t>
  </si>
  <si>
    <t>32</t>
  </si>
  <si>
    <t>997006512</t>
  </si>
  <si>
    <t>Vodorovná doprava suti s naložením a složením na skládku do 1 km</t>
  </si>
  <si>
    <t>-181209154</t>
  </si>
  <si>
    <t>33</t>
  </si>
  <si>
    <t>997006519</t>
  </si>
  <si>
    <t>Příplatek k vodorovnému přemístění suti na skládku ZKD 1 km přes 1 km</t>
  </si>
  <si>
    <t>1647800691</t>
  </si>
  <si>
    <t>481,542*19 'Přepočtené koeficientem množství</t>
  </si>
  <si>
    <t>34</t>
  </si>
  <si>
    <t>997006551</t>
  </si>
  <si>
    <t>Hrubé urovnání suti na skládce bez zhutnění</t>
  </si>
  <si>
    <t>-1410965978</t>
  </si>
  <si>
    <t>35</t>
  </si>
  <si>
    <t>99701350R</t>
  </si>
  <si>
    <t>Odvoz výzisku z železného šrotu na místo určené objednatelem do 20 km se složením</t>
  </si>
  <si>
    <t>1190331669</t>
  </si>
  <si>
    <t>P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</si>
  <si>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</si>
  <si>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36</t>
  </si>
  <si>
    <t>997013631</t>
  </si>
  <si>
    <t>Poplatek za uložení na skládce (skládkovné) stavebního odpadu směsného kód odpadu 17 09 04</t>
  </si>
  <si>
    <t>1903471334</t>
  </si>
  <si>
    <t>481,542-72,231-2,5-3-1-337,079-24,05</t>
  </si>
  <si>
    <t>37</t>
  </si>
  <si>
    <t>997013811</t>
  </si>
  <si>
    <t>Poplatek za uložení stavebního dřevěného odpadu na skládce (skládkovné)</t>
  </si>
  <si>
    <t>1631568906</t>
  </si>
  <si>
    <t>38</t>
  </si>
  <si>
    <t>997013813</t>
  </si>
  <si>
    <t>Poplatek za uložení na skládce (skládkovné) stavebního odpadu z plastických hmot kód odpadu 17 02 03</t>
  </si>
  <si>
    <t>2047348584</t>
  </si>
  <si>
    <t>39</t>
  </si>
  <si>
    <t>997013814</t>
  </si>
  <si>
    <t>Poplatek za uložení na skládce (skládkovné) stavebního odpadu izolací kód odpadu 17 06 04</t>
  </si>
  <si>
    <t>-1826865887</t>
  </si>
  <si>
    <t>40</t>
  </si>
  <si>
    <t>997013847</t>
  </si>
  <si>
    <t>Poplatek za uložení na skládce (skládkovné) odpadu asfaltového s dehtem kód odpadu 17 03 01</t>
  </si>
  <si>
    <t>-1677358218</t>
  </si>
  <si>
    <t>41</t>
  </si>
  <si>
    <t>997013869</t>
  </si>
  <si>
    <t>Poplatek za uložení stavebního odpadu na recyklační skládce (skládkovné) ze směsí betonu, cihel a keramických výrobků kód odpadu 17 01 07</t>
  </si>
  <si>
    <t>254826078</t>
  </si>
  <si>
    <t>42</t>
  </si>
  <si>
    <t>997013871</t>
  </si>
  <si>
    <t xml:space="preserve">Poplatek za uložení stavebního odpadu na recyklační skládce (skládkovné) směsného stavebního a demoličního kód odpadu  17 09 04</t>
  </si>
  <si>
    <t>-1318047029</t>
  </si>
  <si>
    <t>998</t>
  </si>
  <si>
    <t>Přesun hmot</t>
  </si>
  <si>
    <t>43</t>
  </si>
  <si>
    <t>998231311</t>
  </si>
  <si>
    <t>Přesun hmot pro sadovnické a krajinářské úpravy vodorovně do 5000 m</t>
  </si>
  <si>
    <t>238071604</t>
  </si>
  <si>
    <t>44</t>
  </si>
  <si>
    <t>998232110</t>
  </si>
  <si>
    <t>Přesun hmot pro oplocení zděné z cihel nebo tvárnic v do 3 m</t>
  </si>
  <si>
    <t>23958219</t>
  </si>
  <si>
    <t>92,991-48,384</t>
  </si>
  <si>
    <t>PSV</t>
  </si>
  <si>
    <t>Práce a dodávky PSV</t>
  </si>
  <si>
    <t>711</t>
  </si>
  <si>
    <t>Izolace proti vodě, vlhkosti a plynům</t>
  </si>
  <si>
    <t>45</t>
  </si>
  <si>
    <t>711111001</t>
  </si>
  <si>
    <t>Provedení izolace proti zemní vlhkosti vodorovné za studena nátěrem penetračním</t>
  </si>
  <si>
    <t>462690954</t>
  </si>
  <si>
    <t>(16,8+8)*0,5"základ plotu"</t>
  </si>
  <si>
    <t>46</t>
  </si>
  <si>
    <t>11163150</t>
  </si>
  <si>
    <t>lak penetrační asfaltový</t>
  </si>
  <si>
    <t>1685558919</t>
  </si>
  <si>
    <t>12,4*0,0003 'Přepočtené koeficientem množství</t>
  </si>
  <si>
    <t>47</t>
  </si>
  <si>
    <t>711111012</t>
  </si>
  <si>
    <t>Provedení izolace proti zemní vlhkosti vodorovné za studena nátěrem tekutou lepenkou</t>
  </si>
  <si>
    <t>609193374</t>
  </si>
  <si>
    <t>2*12,4</t>
  </si>
  <si>
    <t>48</t>
  </si>
  <si>
    <t>24551030</t>
  </si>
  <si>
    <t>stěrka hydroizolační dvousložková cemento-polymerová vlákny vyztužená proti zemní vlhkosti</t>
  </si>
  <si>
    <t>1455823857</t>
  </si>
  <si>
    <t>24,8*1,5 'Přepočtené koeficientem množství</t>
  </si>
  <si>
    <t>49</t>
  </si>
  <si>
    <t>711161212.DRK</t>
  </si>
  <si>
    <t>Izolace proti zemní vlhkosti nopovou fólií svislá, nopek v 8,0 mm, tl 0,5 mm DELTA - MS</t>
  </si>
  <si>
    <t>-991935700</t>
  </si>
  <si>
    <t>2*(16,8+8)*1+8*1</t>
  </si>
  <si>
    <t>50</t>
  </si>
  <si>
    <t>998711201</t>
  </si>
  <si>
    <t>Přesun hmot procentní pro izolace proti vodě, vlhkosti a plynům v objektech v do 6 m</t>
  </si>
  <si>
    <t>%</t>
  </si>
  <si>
    <t>-118092039</t>
  </si>
  <si>
    <t>VRN1</t>
  </si>
  <si>
    <t>Průzkumné, geodetické a projektové práce</t>
  </si>
  <si>
    <t>51</t>
  </si>
  <si>
    <t>012303000</t>
  </si>
  <si>
    <t>Geodetické práce po výstavbě - oddělovací geometrický plán po částečné demolici včetně zaměření objektu a plotu pro KN</t>
  </si>
  <si>
    <t>1024</t>
  </si>
  <si>
    <t>-1708860601</t>
  </si>
  <si>
    <t>002 - Oprava střechy VB</t>
  </si>
  <si>
    <t>OST - Poznámky</t>
  </si>
  <si>
    <t>M - Práce a dodávky M</t>
  </si>
  <si>
    <t xml:space="preserve">    58-M - Revize vyhrazených technických zařízení</t>
  </si>
  <si>
    <t xml:space="preserve">    997 -  Přesun sutě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</si>
  <si>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</si>
  <si>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</si>
  <si>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</si>
  <si>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</si>
  <si>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</si>
  <si>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</si>
  <si>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OST</t>
  </si>
  <si>
    <t>Poznámky</t>
  </si>
  <si>
    <t>000000002</t>
  </si>
  <si>
    <t>512</t>
  </si>
  <si>
    <t>2102296900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</si>
  <si>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</si>
  <si>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Práce a dodávky M</t>
  </si>
  <si>
    <t>58-M</t>
  </si>
  <si>
    <t>Revize vyhrazených technických zařízení</t>
  </si>
  <si>
    <t>58030100R</t>
  </si>
  <si>
    <t>Revize spalinových cest dle zákona č. 320/2015 Sb., o hasičském záchranném sboru a zákona č. 133/1985 Sb., o požární ochraně</t>
  </si>
  <si>
    <t>soubor</t>
  </si>
  <si>
    <t>64</t>
  </si>
  <si>
    <t>-77807337</t>
  </si>
  <si>
    <t>31427151R</t>
  </si>
  <si>
    <t>Přezdění nadstřešní části komínových těles kompletní vč. krycích desek, spárování a ochr. nátěru, případně nové povrchové úpravy</t>
  </si>
  <si>
    <t>-275326137</t>
  </si>
  <si>
    <t>Poznámka k položce:_x000d_
komíny budou přezděny do úrovně min. 1m pod střešní krytinu dle situace na místě</t>
  </si>
  <si>
    <t>2*0,9*0,45*3</t>
  </si>
  <si>
    <t>0,45*0,45*3</t>
  </si>
  <si>
    <t>0,6*0,6*3</t>
  </si>
  <si>
    <t>31638111R</t>
  </si>
  <si>
    <t>Zabezpečení komínových těles po odbourání nadstřešní části v prostoru půdy</t>
  </si>
  <si>
    <t>661268145</t>
  </si>
  <si>
    <t>000000004</t>
  </si>
  <si>
    <t xml:space="preserve">D+M doplňků střechy vč. povrchové úpravy - konzole, antény, průchodky, držáky aj. vč. demontáže stávajících </t>
  </si>
  <si>
    <t>1071908171</t>
  </si>
  <si>
    <t>953845214</t>
  </si>
  <si>
    <t>Vyvložkování stávajícího komínového tělesa nerezovými vložkami ohebnými D do 200 mm v 3 m</t>
  </si>
  <si>
    <t>-1097709242</t>
  </si>
  <si>
    <t>Poznámka k položce:_x000d_
jedná se o kompletní práce včetně ukončení komínového tělesa, sopouchu s dopojením spotřebiče /topidla/, revizní uzávěry, kondenzátní jímky a nutné manipulační otvory včetně zapravení a povrchové úpravy_x000d_
_x000d_
vyvložkován bude pouze aktivní průduch dle vyjádření místního správce</t>
  </si>
  <si>
    <t>953845224</t>
  </si>
  <si>
    <t>Příplatek k vyvložkování komínového průduchu nerezovými vložkami ohebnými D do 200 mm ZKD 1m výšky</t>
  </si>
  <si>
    <t>-242724852</t>
  </si>
  <si>
    <t>13"kotelna v suterénu"</t>
  </si>
  <si>
    <t>977331113</t>
  </si>
  <si>
    <t>Frézování hloubky do 30 mm komínového průduchu z cihel plných pálených</t>
  </si>
  <si>
    <t>1623607190</t>
  </si>
  <si>
    <t>99701301R</t>
  </si>
  <si>
    <t>Vyklizení suti a komunálního odpadu z prostorů přes 15 m2 s naložením, odvozem a likvidací</t>
  </si>
  <si>
    <t>360974377</t>
  </si>
  <si>
    <t>Poznámka k položce:_x000d_
jedná se o velkoobjemové vyklizení a vyčištění půdního prostoru</t>
  </si>
  <si>
    <t>962032631</t>
  </si>
  <si>
    <t>Bourání zdiva komínového nad střechou z cihel na MV nebo MVC</t>
  </si>
  <si>
    <t>-50369367</t>
  </si>
  <si>
    <t>976047231</t>
  </si>
  <si>
    <t>Vybourání betonových nebo ŽB krycích desek</t>
  </si>
  <si>
    <t>-594225159</t>
  </si>
  <si>
    <t>2*1,1*0,65+0,65*0,65+0,8*0,8</t>
  </si>
  <si>
    <t xml:space="preserve"> Přesun sutě</t>
  </si>
  <si>
    <t>997013114</t>
  </si>
  <si>
    <t>Vnitrostaveništní doprava suti a vybouraných hmot pro budovy v do 15 m</t>
  </si>
  <si>
    <t>1256885930</t>
  </si>
  <si>
    <t>997013501</t>
  </si>
  <si>
    <t>Odvoz suti na skládku a vybouraných hmot nebo meziskládku do 1 km se složením</t>
  </si>
  <si>
    <t>1122558176</t>
  </si>
  <si>
    <t>997013509</t>
  </si>
  <si>
    <t>Příplatek k odvozu suti a vybouraných hmot na skládku ZKD 1 km přes 1 km</t>
  </si>
  <si>
    <t>1913993405</t>
  </si>
  <si>
    <t>36,994*19 'Přepočtené koeficientem množství</t>
  </si>
  <si>
    <t>1990356491</t>
  </si>
  <si>
    <t>997013609</t>
  </si>
  <si>
    <t>Poplatek za uložení na skládce (skládkovné) stavebního odpadu ze směsí nebo oddělených frakcí betonu, cihel a keramických výrobků kód odpadu 17 01 07</t>
  </si>
  <si>
    <t>221381986</t>
  </si>
  <si>
    <t>Poplatek za uložení na skládce (skládkovné) stavebního odpadu dřevěného kód odpadu 17 02 01</t>
  </si>
  <si>
    <t>-3316353</t>
  </si>
  <si>
    <t>-178772455</t>
  </si>
  <si>
    <t>1947036320</t>
  </si>
  <si>
    <t>36,994-0,398-22,612-6,456-1,994</t>
  </si>
  <si>
    <t>998011003</t>
  </si>
  <si>
    <t>Přesun hmot pro budovy zděné v do 24 m</t>
  </si>
  <si>
    <t>-853736727</t>
  </si>
  <si>
    <t>742</t>
  </si>
  <si>
    <t xml:space="preserve"> Elektroinstalace</t>
  </si>
  <si>
    <t>742420021</t>
  </si>
  <si>
    <t>Montáž společné televizní antény antenního stožáru včetně upevňovacího materiálu</t>
  </si>
  <si>
    <t>-1790857957</t>
  </si>
  <si>
    <t>31674068R</t>
  </si>
  <si>
    <t>stožár anténní Pz v 3m</t>
  </si>
  <si>
    <t>1675581142</t>
  </si>
  <si>
    <t>74242002R</t>
  </si>
  <si>
    <t>Přemístění a dopojení všech stávajících funkčních antén, parabol a ostatních konstrukcí na nové centrální anténní stožáry</t>
  </si>
  <si>
    <t>-2079528982</t>
  </si>
  <si>
    <t>762</t>
  </si>
  <si>
    <t>Konstrukce tesařské</t>
  </si>
  <si>
    <t>762081351</t>
  </si>
  <si>
    <t>Vyrovnání a příprava st. krovů pro novou krytinu</t>
  </si>
  <si>
    <t>1763231236</t>
  </si>
  <si>
    <t>26*15+4*20,8</t>
  </si>
  <si>
    <t>76233213R</t>
  </si>
  <si>
    <t>Výměna poškozených nosných částí krovů včetně profilace dle stávajícího vzhledu</t>
  </si>
  <si>
    <t>-1103037616</t>
  </si>
  <si>
    <t>473,2*0,3"předpoklad výměny do 30%"</t>
  </si>
  <si>
    <t>762341811</t>
  </si>
  <si>
    <t>Demontáž bednění střech z prken</t>
  </si>
  <si>
    <t>521078342</t>
  </si>
  <si>
    <t>2*15*2+12*2"přesahy štíty"</t>
  </si>
  <si>
    <t>2*6,4*1,5+20,8*1,5"přesahy kraje"</t>
  </si>
  <si>
    <t>762341210</t>
  </si>
  <si>
    <t>Montáž bednění střech rovných a šikmých sklonu do 60° z hrubých prken na sraz</t>
  </si>
  <si>
    <t>2056440072</t>
  </si>
  <si>
    <t>20,8*7,5+2*6,4*7,5+12*6,7"hlavní střecha"</t>
  </si>
  <si>
    <t>-134,4"odpočet přesahů z palubek"</t>
  </si>
  <si>
    <t>60515111</t>
  </si>
  <si>
    <t>řezivo jehličnaté boční prkno 20-30mm</t>
  </si>
  <si>
    <t>128</t>
  </si>
  <si>
    <t>-1521405589</t>
  </si>
  <si>
    <t>198*0,025</t>
  </si>
  <si>
    <t>4,95*0,1"prořez, ztratné"</t>
  </si>
  <si>
    <t>762341260</t>
  </si>
  <si>
    <t>Montáž bednění střech rovných a šikmých sklonu do 60° z palubek</t>
  </si>
  <si>
    <t>1210684757</t>
  </si>
  <si>
    <t>61191184</t>
  </si>
  <si>
    <t>palubky SM 25x146mm A/B</t>
  </si>
  <si>
    <t>-1853530124</t>
  </si>
  <si>
    <t>134,4</t>
  </si>
  <si>
    <t>134,4*0,1"prořez, ztratné"</t>
  </si>
  <si>
    <t>762343811</t>
  </si>
  <si>
    <t>Demontáž bednění okapů a štítových říms z prken</t>
  </si>
  <si>
    <t>598853557</t>
  </si>
  <si>
    <t>(4*7,5+2*6)*0,2"štítová prkna"</t>
  </si>
  <si>
    <t>762341650</t>
  </si>
  <si>
    <t>Montáž bednění štítových okapových říms z hoblovaných prken</t>
  </si>
  <si>
    <t>-1256294859</t>
  </si>
  <si>
    <t>605151210</t>
  </si>
  <si>
    <t>řezivo jehličnaté boční prkno hoblované a profilované dle stávajícího vzhledu jakost I.-II. tl. 4 - 6 cm</t>
  </si>
  <si>
    <t>1675336562</t>
  </si>
  <si>
    <t>8,4*0,06</t>
  </si>
  <si>
    <t>0,504*0,1"ztratné, prořez"</t>
  </si>
  <si>
    <t>762083122</t>
  </si>
  <si>
    <t>Impregnace řeziva proti dřevokaznému hmyzu, houbám a plísním máčením třída ohrožení 3 a 4</t>
  </si>
  <si>
    <t>-1968094693</t>
  </si>
  <si>
    <t>5,445+147,84*0,025+0,554</t>
  </si>
  <si>
    <t>762342811</t>
  </si>
  <si>
    <t>Demontáž laťování střech z latí osové vzdálenosti do 0,22 m</t>
  </si>
  <si>
    <t>856591726</t>
  </si>
  <si>
    <t>20,8*7,5+2*6,4*7,5+2*6*6,7</t>
  </si>
  <si>
    <t>762342214</t>
  </si>
  <si>
    <t>Montáž laťování na střechách jednoduchých sklonu do 60° osové vzdálenosti do 360 mm</t>
  </si>
  <si>
    <t>-1173589687</t>
  </si>
  <si>
    <t>60514114</t>
  </si>
  <si>
    <t>řezivo jehličnaté lať impregnovaná dl 4 m</t>
  </si>
  <si>
    <t>402946190</t>
  </si>
  <si>
    <t>40*20,8*0,04*0,06</t>
  </si>
  <si>
    <t>Mezisoučet</t>
  </si>
  <si>
    <t>1,997*0,15"ztratné, prořez, materiálová rezerva"</t>
  </si>
  <si>
    <t>762342441</t>
  </si>
  <si>
    <t>Montáž lišt trojúhelníkových nebo kontralatí na střechách sklonu do 60°</t>
  </si>
  <si>
    <t>-1112846763</t>
  </si>
  <si>
    <t>26*15</t>
  </si>
  <si>
    <t>745053380</t>
  </si>
  <si>
    <t>390*0,06*0,06</t>
  </si>
  <si>
    <t>1,404*0,1"ztratné, prořez"</t>
  </si>
  <si>
    <t>762395000</t>
  </si>
  <si>
    <t>Spojovací prostředky pro montáž krovu, bednění, laťování, světlíky, klíny</t>
  </si>
  <si>
    <t>1756241612</t>
  </si>
  <si>
    <t>5,445+147,84*0,025+0,554+2,297+1,544</t>
  </si>
  <si>
    <t>998762202</t>
  </si>
  <si>
    <t>Přesun hmot procentní pro kce tesařské v objektech v do 12 m</t>
  </si>
  <si>
    <t>1900644743</t>
  </si>
  <si>
    <t>764</t>
  </si>
  <si>
    <t>Konstrukce klempířské</t>
  </si>
  <si>
    <t>76411165R</t>
  </si>
  <si>
    <t>Krytina střechy rovné z taškových tabulí z Pz plechu s povrchovou úpravou (poplastovaný plech) sklonu do 60°</t>
  </si>
  <si>
    <t>1049742104</t>
  </si>
  <si>
    <t xml:space="preserve"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</t>
  </si>
  <si>
    <t>764211625</t>
  </si>
  <si>
    <t>Oplechování větraného hřebene s větracím pásem z Pz s povrchovou úpravou (poplastovaný plech) rš 400 mm</t>
  </si>
  <si>
    <t>2003668514</t>
  </si>
  <si>
    <t xml:space="preserve"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</si>
  <si>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20,8+6,7</t>
  </si>
  <si>
    <t>764001891</t>
  </si>
  <si>
    <t>Demontáž úžlabí do suti</t>
  </si>
  <si>
    <t>-1777962215</t>
  </si>
  <si>
    <t>2*10</t>
  </si>
  <si>
    <t>764212606</t>
  </si>
  <si>
    <t>Oplechování úžlabí z Pz s povrchovou úpravou rš 500 mm</t>
  </si>
  <si>
    <t>167220022</t>
  </si>
  <si>
    <t>764002801</t>
  </si>
  <si>
    <t>Demontáž závětrné lišty do suti</t>
  </si>
  <si>
    <t>1657184419</t>
  </si>
  <si>
    <t>4*7,5+2*6</t>
  </si>
  <si>
    <t>764212635</t>
  </si>
  <si>
    <t>Oplechování štítu závětrnou lištou z Pz s povrchovou úpravou (poplastovaný plech) rš 400 mm</t>
  </si>
  <si>
    <t>797404622</t>
  </si>
  <si>
    <t>764002812</t>
  </si>
  <si>
    <t>Demontáž okapového plechu do suti v krytině skládané</t>
  </si>
  <si>
    <t>-2081001014</t>
  </si>
  <si>
    <t>20,8+2*6,4</t>
  </si>
  <si>
    <t>76421266R</t>
  </si>
  <si>
    <t>Oplechování rovné okapové hrany z Pz s povrchovou úpravou (poplastovaný plech) rš 400 mm</t>
  </si>
  <si>
    <t>838726218</t>
  </si>
  <si>
    <t>764002821</t>
  </si>
  <si>
    <t>Demontáž střešního výlezu do suti</t>
  </si>
  <si>
    <t>-2000645496</t>
  </si>
  <si>
    <t>764213652.1</t>
  </si>
  <si>
    <t>Střešní výlez rozměru 600 x 600 mm, střechy s krytinou skládanou nebo plechovou</t>
  </si>
  <si>
    <t>771522629</t>
  </si>
  <si>
    <t>52</t>
  </si>
  <si>
    <t>764002881</t>
  </si>
  <si>
    <t>Demontáž lemování střešních prostupů do suti</t>
  </si>
  <si>
    <t>648820336</t>
  </si>
  <si>
    <t>(2*2,7+1,8+2,4)*0,5"komíny"</t>
  </si>
  <si>
    <t>53</t>
  </si>
  <si>
    <t>764314612</t>
  </si>
  <si>
    <t>Lemování prostupů střech s krytinou skládanou nebo plechovou z Pz s povrchovou úpravou</t>
  </si>
  <si>
    <t>1747656512</t>
  </si>
  <si>
    <t>54</t>
  </si>
  <si>
    <t>764003801</t>
  </si>
  <si>
    <t>Demontáž lemování trub, konzol, držáků, ventilačních nástavců a jiných kusových prvků do suti</t>
  </si>
  <si>
    <t>-391345204</t>
  </si>
  <si>
    <t>55</t>
  </si>
  <si>
    <t>764315621</t>
  </si>
  <si>
    <t>Lemování trub, konzol,držáků z Pz s povrch úpravou (poplastovaný plech) střech s krytinou skládanou D do 75 mm</t>
  </si>
  <si>
    <t>1823488950</t>
  </si>
  <si>
    <t>56</t>
  </si>
  <si>
    <t>764315622</t>
  </si>
  <si>
    <t>Lemování trub, konzol,držáků z Pz s povrch úpravou (poplastovaný plech) střech s krytinou skládanou D do 100 mm</t>
  </si>
  <si>
    <t>-1798686091</t>
  </si>
  <si>
    <t>57</t>
  </si>
  <si>
    <t>764004801</t>
  </si>
  <si>
    <t>Demontáž podokapního žlabu do suti</t>
  </si>
  <si>
    <t>805863104</t>
  </si>
  <si>
    <t>58</t>
  </si>
  <si>
    <t>764541305</t>
  </si>
  <si>
    <t>Žlab podokapní půlkruhový z TiZn plechu rš 330 mm</t>
  </si>
  <si>
    <t>104640000</t>
  </si>
  <si>
    <t>59</t>
  </si>
  <si>
    <t>764541346</t>
  </si>
  <si>
    <t>Kotlík oválný (trychtýřový) pro podokapní žlaby z TiZn plechu 330/100 mm</t>
  </si>
  <si>
    <t>-955455554</t>
  </si>
  <si>
    <t>60</t>
  </si>
  <si>
    <t>764213456</t>
  </si>
  <si>
    <t>Sněhový zachytávač krytiny z Pz plechu průběžný dvoutrubkový</t>
  </si>
  <si>
    <t>-2023255161</t>
  </si>
  <si>
    <t>61</t>
  </si>
  <si>
    <t>764316643</t>
  </si>
  <si>
    <t>Větrací komínek izolovaný s průchodkou na skládané krytině z taškových tabulí s povrch. úpravou (poplastovaný plech) D 110mm</t>
  </si>
  <si>
    <t>-46014248</t>
  </si>
  <si>
    <t>62</t>
  </si>
  <si>
    <t>998764202</t>
  </si>
  <si>
    <t>Přesun hmot procentní pro konstrukce klempířské v objektech v do 12 m</t>
  </si>
  <si>
    <t>1530416680</t>
  </si>
  <si>
    <t>765</t>
  </si>
  <si>
    <t>Krytina skládaná</t>
  </si>
  <si>
    <t>63</t>
  </si>
  <si>
    <t>765111821</t>
  </si>
  <si>
    <t>Demontáž krytiny keramické hladké sklonu do 30° na sucho do suti</t>
  </si>
  <si>
    <t>10603914</t>
  </si>
  <si>
    <t>765111865</t>
  </si>
  <si>
    <t>Demontáž krytiny keramické hřebenů a nároží sklonu do 30° se zvětralou maltou do suti</t>
  </si>
  <si>
    <t>-1647175828</t>
  </si>
  <si>
    <t>65</t>
  </si>
  <si>
    <t>765191901</t>
  </si>
  <si>
    <t>Demontáž pojistné hydroizolace kladené ve sklonu do 30° vícevrstvé kompletní</t>
  </si>
  <si>
    <t>119538311</t>
  </si>
  <si>
    <t>66</t>
  </si>
  <si>
    <t>765191023</t>
  </si>
  <si>
    <t>Montáž pojistné hydroizolační fólie kladené ve sklonu přes 20° s lepenými spoji na bednění</t>
  </si>
  <si>
    <t>-2112062871</t>
  </si>
  <si>
    <t>67</t>
  </si>
  <si>
    <t>63150819.ISV</t>
  </si>
  <si>
    <t>TYVEK SOLID, 50 000 × 1500mm, role 75 m2, kontaktní pojistná hydroizolace určená pro šikmé střechy a aplikaci na bednění.</t>
  </si>
  <si>
    <t>-906718787</t>
  </si>
  <si>
    <t>332,4*1,15 "ztratné, přesahy"</t>
  </si>
  <si>
    <t>68</t>
  </si>
  <si>
    <t>765113121</t>
  </si>
  <si>
    <t>Okapová hrana s větrací mřížkou jednoduchou</t>
  </si>
  <si>
    <t>-1686595513</t>
  </si>
  <si>
    <t>69</t>
  </si>
  <si>
    <t>998765202</t>
  </si>
  <si>
    <t>Přesun hmot procentní pro krytiny skládané v objektech v do 12 m</t>
  </si>
  <si>
    <t>1052514214</t>
  </si>
  <si>
    <t>767</t>
  </si>
  <si>
    <t>Konstrukce zámečnické</t>
  </si>
  <si>
    <t>70</t>
  </si>
  <si>
    <t>767851104</t>
  </si>
  <si>
    <t>Montáž lávek komínových - kompletní celé lávky</t>
  </si>
  <si>
    <t>-2110802091</t>
  </si>
  <si>
    <t>71</t>
  </si>
  <si>
    <t>62866423R</t>
  </si>
  <si>
    <t>komínová lávka kompletní vč. povrchové úpravy a zábradlí</t>
  </si>
  <si>
    <t>-969178306</t>
  </si>
  <si>
    <t>Poznámka k položce:_x000d_
Systémová komínová lávka k taškovým tabulím</t>
  </si>
  <si>
    <t>72</t>
  </si>
  <si>
    <t>998767202</t>
  </si>
  <si>
    <t>Přesun hmot procentní pro zámečnické konstrukce v objektech v do 12 m</t>
  </si>
  <si>
    <t>1782305829</t>
  </si>
  <si>
    <t>783</t>
  </si>
  <si>
    <t xml:space="preserve"> Dokončovací práce</t>
  </si>
  <si>
    <t>73</t>
  </si>
  <si>
    <t>783201201</t>
  </si>
  <si>
    <t>Obroušení tesařských konstrukcí před provedením nátěru</t>
  </si>
  <si>
    <t>-743899223</t>
  </si>
  <si>
    <t>332,4"plné vazby ponechávané"</t>
  </si>
  <si>
    <t>-332,4*0,3"odpočet měněných konstrukcí"</t>
  </si>
  <si>
    <t>74</t>
  </si>
  <si>
    <t>783206805</t>
  </si>
  <si>
    <t>Odstranění nátěrů z tesařských konstrukcí opálením s obroušením všech stávajících vrstev</t>
  </si>
  <si>
    <t>1659935780</t>
  </si>
  <si>
    <t>134,4"plné vazby - přesahy"</t>
  </si>
  <si>
    <t>75</t>
  </si>
  <si>
    <t>783201401</t>
  </si>
  <si>
    <t>Příprava podkladu tesařských konstrukcí před provedením nátěru ometení</t>
  </si>
  <si>
    <t>939035173</t>
  </si>
  <si>
    <t>332,4-134,4"plné vazby - bez přesahů, komplet střecha"</t>
  </si>
  <si>
    <t>134,4*1,35"plné vazby přesahy včetně palubek"</t>
  </si>
  <si>
    <t>76</t>
  </si>
  <si>
    <t>783213121</t>
  </si>
  <si>
    <t>Napouštěcí dvojnásobný syntetický fungicidní nátěr tesařských konstrukcí zabudovaných do konstrukce</t>
  </si>
  <si>
    <t>-725799908</t>
  </si>
  <si>
    <t>232,68"plné vazby komplet střecha (palubky a nově dodávané kce jsou impregnovány v rámci oddílu tesařských kcí"</t>
  </si>
  <si>
    <t>77</t>
  </si>
  <si>
    <t>783218111</t>
  </si>
  <si>
    <t>Lazurovací dvojnásobný syntetický nátěr tesařských konstrukcí</t>
  </si>
  <si>
    <t>187616759</t>
  </si>
  <si>
    <t>Poznámka k položce:_x000d_
tixotropní silnovrstvá lazura</t>
  </si>
  <si>
    <t>134,4*1,35"přesahy včetně palubek"</t>
  </si>
  <si>
    <t>78</t>
  </si>
  <si>
    <t>783306805</t>
  </si>
  <si>
    <t>Odstranění nátěru ze zámečnických konstrukcí opálením s obroušením všech stávajících vrstev</t>
  </si>
  <si>
    <t>1320920427</t>
  </si>
  <si>
    <t>79</t>
  </si>
  <si>
    <t>783221112.1</t>
  </si>
  <si>
    <t>Nátěry syntetické KDK barva dražší matný povrch 1x antikorozní, 1x základní, 2x email</t>
  </si>
  <si>
    <t>204396950</t>
  </si>
  <si>
    <t>003 - Oprava střechy přístřešku a přístaveb</t>
  </si>
  <si>
    <t xml:space="preserve">70 -  Ostatní</t>
  </si>
  <si>
    <t xml:space="preserve">    713 - Izolace tepelné</t>
  </si>
  <si>
    <t xml:space="preserve"> Ostatní</t>
  </si>
  <si>
    <t>Vytyčení a zajištění a ochrana stávajících inženýrských sítí vč. zajištění projednání s dotčenými správci a složkami, jejich dočasného zabezpečení a zajištění po dobu akce</t>
  </si>
  <si>
    <t>1079781597</t>
  </si>
  <si>
    <t>2*0,45*0,45*2+0,6*0,6*2</t>
  </si>
  <si>
    <t>2*0,65*0,65+0,8*0,8</t>
  </si>
  <si>
    <t>24,579*19 'Přepočtené koeficientem množství</t>
  </si>
  <si>
    <t>997013821</t>
  </si>
  <si>
    <t>Poplatek za uložení na skládce (skládkovné) stavebního odpadu s obsahem azbestu kód odpadu 17 06 05</t>
  </si>
  <si>
    <t>1364017594</t>
  </si>
  <si>
    <t>24,579-2,084-13,235-1,701-4,86</t>
  </si>
  <si>
    <t>998011001</t>
  </si>
  <si>
    <t>Přesun hmot pro budovy zděné v do 6 m</t>
  </si>
  <si>
    <t>690783509</t>
  </si>
  <si>
    <t>713</t>
  </si>
  <si>
    <t>Izolace tepelné</t>
  </si>
  <si>
    <t>713140813</t>
  </si>
  <si>
    <t>Odstranění tepelné izolace střech nadstřešní volně kladené z vláknitých materiálů suchých tl přes 100 mm</t>
  </si>
  <si>
    <t>1949234554</t>
  </si>
  <si>
    <t>9*10,5"přístavba+průchod WC"</t>
  </si>
  <si>
    <t>9*12"přístavba + průchod u nocležny"</t>
  </si>
  <si>
    <t>998713201</t>
  </si>
  <si>
    <t>Přesun hmot procentní pro izolace tepelné v objektech v do 6 m</t>
  </si>
  <si>
    <t>-1651336557</t>
  </si>
  <si>
    <t>76233213R.1</t>
  </si>
  <si>
    <t>Výměna nosných částí krovů včetně profilace dle stávajícího vzhledu</t>
  </si>
  <si>
    <t>2122873967</t>
  </si>
  <si>
    <t>Poznámka k položce:_x000d_
Jedná se o kompletní výměnu z vhodného materiálu včetně demontáže stávajících konstrukcí, přípravy pro osazení, kotvení do konstrukcí a ztužení</t>
  </si>
  <si>
    <t>2*2*36+2*2*9"pozednice,vaznice 150/150mm + 250/150 mm"</t>
  </si>
  <si>
    <t>40*4,5+10*6+10*7,5"krokve 150/100-150 mm"</t>
  </si>
  <si>
    <t>36*4,5+9*6+9*7,5</t>
  </si>
  <si>
    <t>283,5</t>
  </si>
  <si>
    <t>283,5*0,1"prořez, ztratné"</t>
  </si>
  <si>
    <t>(10,5+12)*0,2"štítová prkna"</t>
  </si>
  <si>
    <t>4,5*0,06</t>
  </si>
  <si>
    <t>0,27*0,1"ztratné, prořez"</t>
  </si>
  <si>
    <t>283,5*0,025+0,297</t>
  </si>
  <si>
    <t>12*36*0,04*0,06+15*9*0,04+0,06+19*9*0,04*0,06</t>
  </si>
  <si>
    <t>6,907*0,15"ztratné, prořez, materiálová rezerva"</t>
  </si>
  <si>
    <t>315*0,06*0,06</t>
  </si>
  <si>
    <t>1,134*0,1"ztratné, prořez"</t>
  </si>
  <si>
    <t>7,385+7,943+1,247</t>
  </si>
  <si>
    <t>998762201</t>
  </si>
  <si>
    <t>Přesun hmot procentní pro kce tesařské v objektech v do 6 m</t>
  </si>
  <si>
    <t>1543959588</t>
  </si>
  <si>
    <t>764001821</t>
  </si>
  <si>
    <t>Demontáž krytiny ze svitků nebo tabulí do suti</t>
  </si>
  <si>
    <t>1958849276</t>
  </si>
  <si>
    <t>764111641.LND</t>
  </si>
  <si>
    <t>Krytina střechy rovné drážkováním ze svitků LINDAB SEAMLINE Elite rš 670 mm sklonu do 30°</t>
  </si>
  <si>
    <t>1903892554</t>
  </si>
  <si>
    <t xml:space="preserve">Poznámka k položce:_x000d_
Předpokládaná barva 088 břidlicově šedá matná, kód barvy BRSE, NCS S 7005-B20G, RAL 7016, struktura jemně strukturovaná,  barva bude finálně odsouhlasena na základě předložení vzorníku zástupcem ivestora na místě.</t>
  </si>
  <si>
    <t>764001851</t>
  </si>
  <si>
    <t>Demontáž hřebene s větrací mřížkou nebo hřebenovým plechem do suti</t>
  </si>
  <si>
    <t>-1366786331</t>
  </si>
  <si>
    <t>2*9</t>
  </si>
  <si>
    <t>10,5+12</t>
  </si>
  <si>
    <t>36+9+9</t>
  </si>
  <si>
    <t>764002871</t>
  </si>
  <si>
    <t>Demontáž lemování zdí do suti</t>
  </si>
  <si>
    <t>963673210</t>
  </si>
  <si>
    <t>18+6+7,5</t>
  </si>
  <si>
    <t>764311604</t>
  </si>
  <si>
    <t>Lemování rovných zdí střech z Pz s povrchovou úpravou rš 330 mm</t>
  </si>
  <si>
    <t>1836330880</t>
  </si>
  <si>
    <t>998764201</t>
  </si>
  <si>
    <t>Přesun hmot procentní pro konstrukce klempířské v objektech v do 6 m</t>
  </si>
  <si>
    <t>2110884268</t>
  </si>
  <si>
    <t>283,5*1,15 "ztratné, přesahy"</t>
  </si>
  <si>
    <t>998765201</t>
  </si>
  <si>
    <t>Přesun hmot procentní pro krytiny skládané v objektech v do 6 m</t>
  </si>
  <si>
    <t>-836682915</t>
  </si>
  <si>
    <t>767995115R</t>
  </si>
  <si>
    <t>Podpěrná konstrukce na střechu přístřešku pro osazení prosvětleného označníku stanice kompletní včetně ukotvení a zapravení prostupů, povrchová úprava žárovým zinkováním + nátěr v RAL dle výběru investora,</t>
  </si>
  <si>
    <t>2113511686</t>
  </si>
  <si>
    <t>998767201</t>
  </si>
  <si>
    <t>Přesun hmot procentní pro zámečnické konstrukce v objektech v do 6 m</t>
  </si>
  <si>
    <t>-1513011853</t>
  </si>
  <si>
    <t>(283,5-(5,4*8+5*9,3))*1,35"plné vazby včetně palubek - pohledová část"</t>
  </si>
  <si>
    <t>783213101</t>
  </si>
  <si>
    <t>Napouštěcí jednonásobný syntetický nátěr tesařských konstrukcí zabudovaných do konstrukce</t>
  </si>
  <si>
    <t>1463738270</t>
  </si>
  <si>
    <t>Poznámka k položce:_x000d_
tixotropní silnovrstvá lazura např. Xyladecor Oversol 2v1</t>
  </si>
  <si>
    <t>004 - Oprava vnějšího pláště</t>
  </si>
  <si>
    <t xml:space="preserve">    6 - Úpravy povrchů, podlahy a osazování výplní</t>
  </si>
  <si>
    <t xml:space="preserve">    9 - Ostatní konstrukce a práce, bourání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</si>
  <si>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</si>
  <si>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</si>
  <si>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</si>
  <si>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</si>
  <si>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</si>
  <si>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</si>
  <si>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</si>
  <si>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</si>
  <si>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1433010785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</si>
  <si>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</si>
  <si>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</si>
  <si>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</si>
  <si>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Poznámka k položce:_x000d_
Pozor - změna typu oken, nutno přizpůsobit otvor pro nová zdvojená okna dle situace po vybourání původních dvojitých špaletových či zámeckých oken!</t>
  </si>
  <si>
    <t>7+3+1"okna peron"</t>
  </si>
  <si>
    <t>3"dveře peron"</t>
  </si>
  <si>
    <t>6+1+5+2"okna u komunikace"</t>
  </si>
  <si>
    <t>2"dveře u komunikace"</t>
  </si>
  <si>
    <t>1+2"okna bok vstup"</t>
  </si>
  <si>
    <t>2"okna bok WC"</t>
  </si>
  <si>
    <t>1"dveře bok WC"</t>
  </si>
  <si>
    <t>Mezisoučet hlavní budova</t>
  </si>
  <si>
    <t>3+2"okna veřejné WC"</t>
  </si>
  <si>
    <t>4"dveře veřejné WC"</t>
  </si>
  <si>
    <t>Mezisoučet veřejné WC</t>
  </si>
  <si>
    <t>2"okna nocležna"</t>
  </si>
  <si>
    <t>1"dveře nocležna"</t>
  </si>
  <si>
    <t>Mezisoučet nocležna</t>
  </si>
  <si>
    <t>310238211</t>
  </si>
  <si>
    <t>Zazdívka otvorů pl do 1 m2 ve zdivu nadzákladovém cihlami pálenými na MVC</t>
  </si>
  <si>
    <t>-65047218</t>
  </si>
  <si>
    <t>(2,6*1,4+2,2*1,4+2*2,6*1,4)*0,45"původní okna WC"</t>
  </si>
  <si>
    <t>-(3*0,9*0,6+2*2,6*0,6)*0,45"odpočet plocha nových oken WC"</t>
  </si>
  <si>
    <t>1,6*2*0,45"původní vstup výdej zavazadel - nově zázemí PO"</t>
  </si>
  <si>
    <t>-0,8*2*0,45"odpočet nových dveří zázemí PO"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</si>
  <si>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</si>
  <si>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</si>
  <si>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</si>
  <si>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</si>
  <si>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</si>
  <si>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</si>
  <si>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</si>
  <si>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</si>
  <si>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7*1,3*1,8+3*1,1*2+1,75*1,85"okna peron"</t>
  </si>
  <si>
    <t>2*1,5*2,8+0,95*2,8"dveře peron"</t>
  </si>
  <si>
    <t>6*1,3*1,8+0,7*1,8+5*1,1*2+2*0,5*1"okna u komunikace"</t>
  </si>
  <si>
    <t>2*1,2*3"dveře u komunikace"</t>
  </si>
  <si>
    <t>1,1*2+2*0,5*1"okna bok vstup"</t>
  </si>
  <si>
    <t>2*0,5*1"okna bok WC"</t>
  </si>
  <si>
    <t>0,8*2"dveře bok WC"</t>
  </si>
  <si>
    <t>3*0,9*0,6+2*2,6*0,6"okna veřejné WC"</t>
  </si>
  <si>
    <t>3*0,8*2+0,9*2"dveře veřejné WC"</t>
  </si>
  <si>
    <t>2*2,1*1,5"okna nocležna"</t>
  </si>
  <si>
    <t>1,45*2,4"dveře nocležna"</t>
  </si>
  <si>
    <t>629995101</t>
  </si>
  <si>
    <t>Očištění vnějších ploch omytím tlakovou vodou</t>
  </si>
  <si>
    <t>285448706</t>
  </si>
  <si>
    <t>(2*18+2*11)*9+11*3+4*3"hlavní budova vč. soklu"</t>
  </si>
  <si>
    <t>(7,8+8+5,4+8+3*2,4)*4+8*0,5"přístavba WC vč. soklu"</t>
  </si>
  <si>
    <t>(7,8+9,3+5+9,3+3*2,8)*4+9,3*0,5"přístavba nocležny vč. soklu"</t>
  </si>
  <si>
    <t>6*2,8"podhled průchod vstup"</t>
  </si>
  <si>
    <t>2,4*4,5"podhled průchod u WC"</t>
  </si>
  <si>
    <t>622131121</t>
  </si>
  <si>
    <t>Penetrace akrylát-silikon vnějších stěn nanášená ručně</t>
  </si>
  <si>
    <t>-1631456950</t>
  </si>
  <si>
    <t>908,05</t>
  </si>
  <si>
    <t>-69,13"odpočet soklu"</t>
  </si>
  <si>
    <t>-16,8-10,8"odpočet podhledů"</t>
  </si>
  <si>
    <t>621131121</t>
  </si>
  <si>
    <t>Penetrační disperzní nátěr vnějších podhledů nanášený ručně</t>
  </si>
  <si>
    <t>1657941232</t>
  </si>
  <si>
    <t>622135001</t>
  </si>
  <si>
    <t>Vyrovnání podkladu vnějších stěn maltou vápenocementovou tl do 10 mm</t>
  </si>
  <si>
    <t>-706955630</t>
  </si>
  <si>
    <t>621135001</t>
  </si>
  <si>
    <t>Vyrovnání podkladu vnějších podhledů maltou vápenocementovou tl do 10 mm</t>
  </si>
  <si>
    <t>1951605918</t>
  </si>
  <si>
    <t>622142001</t>
  </si>
  <si>
    <t>Potažení vnějších stěn sklovláknitým pletivem vtlačeným do tenkovrstvé hmoty</t>
  </si>
  <si>
    <t>345566572</t>
  </si>
  <si>
    <t>621142001</t>
  </si>
  <si>
    <t>Potažení vnějších podhledů sklovláknitým pletivem vtlačeným do tenkovrstvé hmoty</t>
  </si>
  <si>
    <t>-152813561</t>
  </si>
  <si>
    <t>622325458</t>
  </si>
  <si>
    <t>Oprava vnější vápenné omítky s celoplošným přeštukováním členitosti 3 v rozsahu do 80%</t>
  </si>
  <si>
    <t>1495844753</t>
  </si>
  <si>
    <t>811,32+27,6</t>
  </si>
  <si>
    <t>629999031R</t>
  </si>
  <si>
    <t>Příplatek za použití omítkových plastových nebo pozinkovaných profilů s tkaninou</t>
  </si>
  <si>
    <t>-1582150844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</si>
  <si>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</si>
  <si>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</si>
  <si>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</si>
  <si>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</si>
  <si>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7*1,3+3*1,1+1,75"okna peron"</t>
  </si>
  <si>
    <t>6*1,3+0,7+5*1,1+2*0,5"okna u komunikace"</t>
  </si>
  <si>
    <t>2*1,2"dveře u komunikace"</t>
  </si>
  <si>
    <t>1,1+2*0,5"okna bok vstup"</t>
  </si>
  <si>
    <t>2*0,5"okna bok WC"</t>
  </si>
  <si>
    <t>3*0,9+2*2,6"okna veřejné WC"</t>
  </si>
  <si>
    <t>2*2,1"okna nocležna"</t>
  </si>
  <si>
    <t>625681011</t>
  </si>
  <si>
    <t>Ochrana proti holubům hrotovým systémem jednořadým s účinnou šířkou 10 cm</t>
  </si>
  <si>
    <t>-1723710643</t>
  </si>
  <si>
    <t>30"kolena svodů, přečnívající tesařské kce"</t>
  </si>
  <si>
    <t>2*18+2*11+2*20"římsy"</t>
  </si>
  <si>
    <t>625681014</t>
  </si>
  <si>
    <t>Ochrana proti holubům hrotový systém čtyřřadý, účinná šíře 25 cm</t>
  </si>
  <si>
    <t>138981981</t>
  </si>
  <si>
    <t>13*1,3+0,7"okna 2NP"</t>
  </si>
  <si>
    <t>6*0,5"okna půda"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</si>
  <si>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</si>
  <si>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</si>
  <si>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33803398</t>
  </si>
  <si>
    <t>Ostatní konstrukce a práce, bourání</t>
  </si>
  <si>
    <t>000000001.1</t>
  </si>
  <si>
    <t>Opatření nutná k opravám v blízkosti elektrického vedení (převěsy s napájecím kabelem) - kompletní vč. zabezpečení, projednání a objednání u provozovatele vedení</t>
  </si>
  <si>
    <t>1427102377</t>
  </si>
  <si>
    <t>000000001.12</t>
  </si>
  <si>
    <t>Montáž orientačního a informačního systému dle Směrnice SŽDC č. 118 a grafického manuálu (označení umístění čekárny, pokladny, směru odjezdu vlaků, WC aj.)</t>
  </si>
  <si>
    <t>-365119555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</si>
  <si>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</si>
  <si>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</si>
  <si>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</si>
  <si>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</si>
  <si>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 xml:space="preserve">D+M doplňků fasády vč. povrchové úpravy - větrací mřížky, konzole, průvětrníky aj. vč. demontáže stávajících </t>
  </si>
  <si>
    <t>-1667549141</t>
  </si>
  <si>
    <t>46027014R</t>
  </si>
  <si>
    <t>Oprava stávajícího pilíře HUP kompletní</t>
  </si>
  <si>
    <t>-1554922902</t>
  </si>
  <si>
    <t>915331111.1</t>
  </si>
  <si>
    <t>Předformátované vodorovné dopravní značení čára šířky 50mm - hrana</t>
  </si>
  <si>
    <t>-227890275</t>
  </si>
  <si>
    <t>6*1,5"vstupy"</t>
  </si>
  <si>
    <t>93694511</t>
  </si>
  <si>
    <t>Osazení smaltovaných plechových tabulek s číslem popisným</t>
  </si>
  <si>
    <t>-1748487104</t>
  </si>
  <si>
    <t>4041355R</t>
  </si>
  <si>
    <t>smaltovaná tabulka s číslem popisným</t>
  </si>
  <si>
    <t>599816159</t>
  </si>
  <si>
    <t>941111122</t>
  </si>
  <si>
    <t>Montáž lešení řadového trubkového lehkého s podlahami zatížení do 200 kg/m2 š do 1,2 m v do 25 m</t>
  </si>
  <si>
    <t>-1248467853</t>
  </si>
  <si>
    <t>2*18*10,5+2*11*12"hlavní budova"</t>
  </si>
  <si>
    <t>941111222</t>
  </si>
  <si>
    <t>Příplatek k lešení řadovému trubkovému lehkému s podlahami š 1,2 m v 25 m za první a ZKD den použití</t>
  </si>
  <si>
    <t>2071857462</t>
  </si>
  <si>
    <t>642*90 'Přepočtené koeficientem množství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</si>
  <si>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</si>
  <si>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</si>
  <si>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</si>
  <si>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</si>
  <si>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</si>
  <si>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</si>
  <si>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</si>
  <si>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</si>
  <si>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</si>
  <si>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</si>
  <si>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</si>
  <si>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</si>
  <si>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949101112</t>
  </si>
  <si>
    <t>Lešení pomocné pro objekty pozemních staveb s lešeňovou podlahou v do 3,5 m zatížení do 150 kg/m2</t>
  </si>
  <si>
    <t>1028707410</t>
  </si>
  <si>
    <t>23*3,4+2,8*6+2,4*4,5"přístřešek"</t>
  </si>
  <si>
    <t>(9+9,3+6,5+7+8+9)"nízké přístavky"</t>
  </si>
  <si>
    <t>952901107R</t>
  </si>
  <si>
    <t xml:space="preserve">Čištění budov při provádění oprav a udržovacích prací oken , dveří a konstrukcí </t>
  </si>
  <si>
    <t>882043449</t>
  </si>
  <si>
    <t>962081141</t>
  </si>
  <si>
    <t>Bourání příček ze skleněných tvárnic tl do 150 mm</t>
  </si>
  <si>
    <t>41089063</t>
  </si>
  <si>
    <t>2,6*1,4+2,2*1,4"WC"</t>
  </si>
  <si>
    <t>968062356</t>
  </si>
  <si>
    <t>Vybourání dřevěných rámů oken dvojitých včetně křídel pl do 4 m2</t>
  </si>
  <si>
    <t>329127781</t>
  </si>
  <si>
    <t>968072455</t>
  </si>
  <si>
    <t>Vybourání kovových dveřních zárubní včetně křídel pl do 2 m2</t>
  </si>
  <si>
    <t>1497273443</t>
  </si>
  <si>
    <t>1,6*2"dveře bok WC"</t>
  </si>
  <si>
    <t>968072455R</t>
  </si>
  <si>
    <t>Vybourání kovových dveřních zárubní pl do 2 m2 vč. křídel a přípravy se zajištěním otvoru novým překladem pro nové plastové dveře</t>
  </si>
  <si>
    <t>2016741663</t>
  </si>
  <si>
    <t>3*1*2+1,1*2"dveře veřejné WC"</t>
  </si>
  <si>
    <t>978019381</t>
  </si>
  <si>
    <t>Otlučení (osekání) vnější vápenné nebo vápenocementové omítky stupně členitosti 3 až 5 do 80%</t>
  </si>
  <si>
    <t>-999653741</t>
  </si>
  <si>
    <t>985131211</t>
  </si>
  <si>
    <t>Očištění ploch stěn, rubu kleneb a podlah tryskání pískem sušeným</t>
  </si>
  <si>
    <t>1053560806</t>
  </si>
  <si>
    <t>Poznámka k položce:_x000d_
Sokl</t>
  </si>
  <si>
    <t>18*0,4+2*11*0,4+11*0,3+18*0,7"sokl hlavní budova"</t>
  </si>
  <si>
    <t>(7,8+8+5,4)*0,7+8*0,4"sokl WC"</t>
  </si>
  <si>
    <t>(7,8+9,3+5)*0,7+9,3*0,4"sokl přístavba učebny"</t>
  </si>
  <si>
    <t>985131311</t>
  </si>
  <si>
    <t>Očištění ploch stěn, rubu kleneb a podlah ruční dočištění ocelovými kartáči</t>
  </si>
  <si>
    <t>-2086743980</t>
  </si>
  <si>
    <t>985221111R</t>
  </si>
  <si>
    <t>Doplnění kamenného soklu do stávajícího vzhledu - oprava poškozených míst vhodnou metodou kompletní</t>
  </si>
  <si>
    <t>137999161</t>
  </si>
  <si>
    <t>69,13*0,3 "předpoklad 30% výměny degradovaného kamene"</t>
  </si>
  <si>
    <t>985142111</t>
  </si>
  <si>
    <t>Vysekání spojovací hmoty ze spár zdiva včetně vyčištění hloubky spáry do 40 mm délky spáry na 1 m2 upravované plochy do 6 m</t>
  </si>
  <si>
    <t>-1990832857</t>
  </si>
  <si>
    <t>985231111</t>
  </si>
  <si>
    <t>Spárování zdiva hloubky do 40 mm aktivovanou maltou délky spáry na 1 m2 upravované plochy do 6 m</t>
  </si>
  <si>
    <t>-1945886631</t>
  </si>
  <si>
    <t>622613101</t>
  </si>
  <si>
    <t>Ochranný nátěr vnějších ploch pohledového zdiva silikonový hydrofobizační jednonásobný nanášený ručně na povrch z cihel pálených nebo z přírodního kamene</t>
  </si>
  <si>
    <t>-83630393</t>
  </si>
  <si>
    <t>997013113</t>
  </si>
  <si>
    <t>Vnitrostaveništní doprava suti a vybouraných hmot pro budovy v do 12 m</t>
  </si>
  <si>
    <t>820370755</t>
  </si>
  <si>
    <t>756106982</t>
  </si>
  <si>
    <t>-1979975058</t>
  </si>
  <si>
    <t>59,42*19 'Přepočtené koeficientem množství</t>
  </si>
  <si>
    <t>525244882</t>
  </si>
  <si>
    <t>997013873</t>
  </si>
  <si>
    <t>Poplatek za uložení stavebního odpadu ze sypkých materiálů na skládce - omítka (skládkovné)</t>
  </si>
  <si>
    <t>1021848737</t>
  </si>
  <si>
    <t>-489039121</t>
  </si>
  <si>
    <t>59,561-0,657-47,818</t>
  </si>
  <si>
    <t>998011002</t>
  </si>
  <si>
    <t>Přesun hmot pro budovy zděné v do 12 m</t>
  </si>
  <si>
    <t>-837225894</t>
  </si>
  <si>
    <t>741</t>
  </si>
  <si>
    <t>Elektroinstalace</t>
  </si>
  <si>
    <t>741-05.1</t>
  </si>
  <si>
    <t>Stavební přípomoce pro elektroinstalaci - drážky, průrazy, zapravení aj.</t>
  </si>
  <si>
    <t>1506261822</t>
  </si>
  <si>
    <t>741372152</t>
  </si>
  <si>
    <t>Montáž svítidlo LED průmyslové závěsné reflektor</t>
  </si>
  <si>
    <t>sada</t>
  </si>
  <si>
    <t>2000173734</t>
  </si>
  <si>
    <t>3487230R</t>
  </si>
  <si>
    <t>sada venkovních reflektorů LED pro nasvícení historických nápisů</t>
  </si>
  <si>
    <t>1858542577</t>
  </si>
  <si>
    <t>Poznámka k položce:_x000d_
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</si>
  <si>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</si>
  <si>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</si>
  <si>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</si>
  <si>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698548226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</si>
  <si>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umístěném na vhodném místě dle vyjádření zástupce investora s označením a identifikací. Polohu a přípravu pro kamery je nutné koordinovat se zástupci SSZT!</t>
  </si>
  <si>
    <t>345713510</t>
  </si>
  <si>
    <t>trubka elektroinstalační ohebná Kopoflex</t>
  </si>
  <si>
    <t>-829799781</t>
  </si>
  <si>
    <t>181,818181818182*1,1 'Přepočtené koeficientem množství</t>
  </si>
  <si>
    <t>744422110</t>
  </si>
  <si>
    <t>Montáž kabelu UTP</t>
  </si>
  <si>
    <t>1381694294</t>
  </si>
  <si>
    <t>341210100</t>
  </si>
  <si>
    <t>UTP Belden 1583ENH, C5E, 100MHz, 4pár, bezhalogenový</t>
  </si>
  <si>
    <t>1211305149</t>
  </si>
  <si>
    <t>727,272727272727*1,1 'Přepočtené koeficientem množství</t>
  </si>
  <si>
    <t>220450007</t>
  </si>
  <si>
    <t>Montáž datové skříně rack</t>
  </si>
  <si>
    <t>-257830958</t>
  </si>
  <si>
    <t>3571311R</t>
  </si>
  <si>
    <t>datový rack 12U 600x400mm</t>
  </si>
  <si>
    <t>256</t>
  </si>
  <si>
    <t>51901622</t>
  </si>
  <si>
    <t>742110503</t>
  </si>
  <si>
    <t>Montáž krabic pro slaboproud zapuštěných plastových odbočných univerzální s víčkem</t>
  </si>
  <si>
    <t>-1296715207</t>
  </si>
  <si>
    <t>34571519</t>
  </si>
  <si>
    <t>krabice univerzální odbočná z PH s víčkem, D 73,5 mm x 43 mm</t>
  </si>
  <si>
    <t>496715464</t>
  </si>
  <si>
    <t>748</t>
  </si>
  <si>
    <t>Elektromontáže - osvětlovací zařízení a svítidla</t>
  </si>
  <si>
    <t>21020200R-D</t>
  </si>
  <si>
    <t>Demontáž světelného piktogramu "Sedlčany"</t>
  </si>
  <si>
    <t>-925695707</t>
  </si>
  <si>
    <t>2102030R0</t>
  </si>
  <si>
    <t>Informační systém - montáž prosvětleného piktogramu "Sedlčany" uchycený na stěnu nebo konstrukci přístřešku</t>
  </si>
  <si>
    <t>ks</t>
  </si>
  <si>
    <t>-261451110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</si>
  <si>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</si>
  <si>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764002851</t>
  </si>
  <si>
    <t>Demontáž oplechování parapetů do suti</t>
  </si>
  <si>
    <t>1911870432</t>
  </si>
  <si>
    <t>7*1,5+3*1,3+1,95"okna peron"</t>
  </si>
  <si>
    <t>6*1,5+0,9+5*1,3+2*0,7"okna u komunikace"</t>
  </si>
  <si>
    <t>1,3+2*0,7"okna bok vstup"</t>
  </si>
  <si>
    <t>2*0,7"okna bok WC"</t>
  </si>
  <si>
    <t>3*1,1+2*2,8"okna veřejné WC"</t>
  </si>
  <si>
    <t>2*2,3"okna nocležna"</t>
  </si>
  <si>
    <t>764216604</t>
  </si>
  <si>
    <t>Oplechování rovných parapetů mechanicky kotvené z Pz s povrchovou úpravou rš 330 mm vč. přípravy a opravy podkladu</t>
  </si>
  <si>
    <t>-1767081466</t>
  </si>
  <si>
    <t>764002861</t>
  </si>
  <si>
    <t>Demontáž oplechování říms a ozdobných prvků do suti</t>
  </si>
  <si>
    <t>1049562091</t>
  </si>
  <si>
    <t>2*18+2*11+2*20</t>
  </si>
  <si>
    <t>764218605</t>
  </si>
  <si>
    <t>Oplechování rovné římsy mechanicky kotvené z Pz s upraveným povrchem rš 400 mm</t>
  </si>
  <si>
    <t>1123085493</t>
  </si>
  <si>
    <t>764218645</t>
  </si>
  <si>
    <t>Příplatek k cenám rovné římsy za zvýšenou pracnost provedení rohu nebo koutu rš do 400 mm</t>
  </si>
  <si>
    <t>1480795103</t>
  </si>
  <si>
    <t>764004861</t>
  </si>
  <si>
    <t>Demontáž svodu do suti</t>
  </si>
  <si>
    <t>1352733444</t>
  </si>
  <si>
    <t>4*11+4*5</t>
  </si>
  <si>
    <t>764548323</t>
  </si>
  <si>
    <t>Svody kruhové včetně objímek, kolen, odskoků z TiZn lesklého plechu průměru 100 mm</t>
  </si>
  <si>
    <t>-1022066075</t>
  </si>
  <si>
    <t>-1834392504</t>
  </si>
  <si>
    <t>766</t>
  </si>
  <si>
    <t>Konstrukce truhlářské</t>
  </si>
  <si>
    <t>766622132</t>
  </si>
  <si>
    <t>Montáž plastových oken plochy přes 1 m2 otevíravých výšky do 2,5 m s rámem do zdiva</t>
  </si>
  <si>
    <t>-1173995483</t>
  </si>
  <si>
    <t>Poznámka k položce:_x000d_
Vč. parotěsných či kompresních pásek dle ČSN.</t>
  </si>
  <si>
    <t>13*1,3*1,8+0,7*1,8+6*0,5*1+9*1,1*2+1,75*1,85+2*2,1*1,5+3*0,9*0,6+2*2,6*0,6</t>
  </si>
  <si>
    <t>61140053.1</t>
  </si>
  <si>
    <t>okno plastové 2křídlové s fixním nadsvětlíkem 130x180 cm O/OS, barva v oboustranném dekoru dle výběru investora, celoobvodové kování ROTO NT - izolační dvojsklo, zasklení 4-16-4, Uw max 1,2 W/m2.K</t>
  </si>
  <si>
    <t>-1525464385</t>
  </si>
  <si>
    <t>Poznámka k položce:_x000d_
Jedná se o orientační vnější rozměry otvoru! Před zadáním do výroby je nutné zaměření každého otvoru. Pozor - změna typu oken, nutno přizpůsobit dle situace po vybourání původních oken!</t>
  </si>
  <si>
    <t>7"2NP peron"</t>
  </si>
  <si>
    <t>6"2NP komunikace"</t>
  </si>
  <si>
    <t>61140053.13</t>
  </si>
  <si>
    <t>okno plastové 1křídlové mléčné s fixním nadsvětlíkem 70x180 cm O/OS, barva v oboustranném dekoru dle výběru investora, celoobvodové kování ROTO NT - izolační dvojsklo, zasklení 4-16-4, Uw max 1,2 W/m2.K</t>
  </si>
  <si>
    <t>-1994352791</t>
  </si>
  <si>
    <t>1"2NP komunikace"</t>
  </si>
  <si>
    <t>61140053.133</t>
  </si>
  <si>
    <t>okno plastové 1křídlové mléčné s fixním nadsvětlíkem 50x100 cm O/OS, barva v oboustranném dekoru dle výběru investora, celoobvodové kování ROTO NT - izolační dvojsklo, zasklení 4-16-4, Uw max 1,2 W/m2.K</t>
  </si>
  <si>
    <t>923609498</t>
  </si>
  <si>
    <t>2"půda komunikace"</t>
  </si>
  <si>
    <t>2"půda bok vstup"</t>
  </si>
  <si>
    <t>2"půda bok WC"</t>
  </si>
  <si>
    <t>61140053.1.6</t>
  </si>
  <si>
    <t>okno plastové bezpečnostní, 2křídlové O/OS s fixním nadsvětlíkem 110x200 cm, barva v oboustranném dekoru dle výběru investora, celoobvodové kování ROTO NT - izolační dvojsklo, Uw max 1,2 W/m2.K</t>
  </si>
  <si>
    <t>-2036486762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</si>
  <si>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špaletových oken!_x000d_
_x000d_
Bezpečnostní zasklení s vloženou fólií, BT3 dle ČSN ENV 1627-1630_x000d_
</t>
  </si>
  <si>
    <t>3"1NP peron"</t>
  </si>
  <si>
    <t>5"1NP komunikace"</t>
  </si>
  <si>
    <t>1"1NP bok vstup"</t>
  </si>
  <si>
    <t>61140053.1.65</t>
  </si>
  <si>
    <t>okno plastové bezpečnostní, 3křídlové s fixním nadsvětlíkem O/OS 175x185 cm, barva v oboustranném dekoru dle výběru investora, celoobvodové kování ROTO NT - izolační dvojsklo, Uw max 1,2 W/m2.K</t>
  </si>
  <si>
    <t>-1273429955</t>
  </si>
  <si>
    <t>1"1NP peron"</t>
  </si>
  <si>
    <t>80</t>
  </si>
  <si>
    <t>61140053.1.658</t>
  </si>
  <si>
    <t>okno plastové bezpečnostní, 3křídlové O/OS 210x150 cm, barva v oboustranném dekoru dle výběru investora, celoobvodové kování ROTO NT - izolační dvojsklo, Uw max 1,2 W/m2.K</t>
  </si>
  <si>
    <t>1558317383</t>
  </si>
  <si>
    <t>2"přístavba nocležna"</t>
  </si>
  <si>
    <t>81</t>
  </si>
  <si>
    <t>61140053.1.2</t>
  </si>
  <si>
    <t>okno plastové bezpečnostní, 1křídlové O/OS 90x60 cm,mléčné, barva v oboustr. dekoru dle výběru investora, celoobvodové kování ROTO NT - izolační dvojsklo, Uw max 1,2 W/m2.K</t>
  </si>
  <si>
    <t>-1715131751</t>
  </si>
  <si>
    <t xml:space="preserve">Poznámka k položce:_x000d_
Jedná se o orientační vnější rozměry otvoru! Před zadáním do výroby je nutné zaměření každého otvoru. Pozor - změna typu oken, nutno přizpůsobit dle situace po vybourání původních oken!_x000d_
_x000d_
Bezpečnostní zasklení s vloženou fólií, BT3 dle ČSN ENV 1627-1630_x000d_
</t>
  </si>
  <si>
    <t>5"WC"</t>
  </si>
  <si>
    <t>82</t>
  </si>
  <si>
    <t>766660411</t>
  </si>
  <si>
    <t>Montáž vchodových dveří jednokřídlových bez nadsvětlíku do zdiva</t>
  </si>
  <si>
    <t>196110286</t>
  </si>
  <si>
    <t>83</t>
  </si>
  <si>
    <t>5534134R45</t>
  </si>
  <si>
    <t xml:space="preserve">dveře plastové vchodové bezpečnostní 1křídlové s fixním nadsvětlíkem 95x280 cm z 1/3 prosklené - čiré, barva v oboustranném dekoru dle výběru investora, otevíravé, kování bezp. celoobvodové vícebodové, vč. zámku a rámu </t>
  </si>
  <si>
    <t>1116100652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</si>
  <si>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Bezpečnostní zasklení s vloženou fólií, BT3 dle ČSN ENV 1627-1630</t>
  </si>
  <si>
    <t>1"peron"</t>
  </si>
  <si>
    <t>84</t>
  </si>
  <si>
    <t>5534134R49</t>
  </si>
  <si>
    <t xml:space="preserve">dveře plastové vchodové bezpečnostní s fixním nadsvětlíkem 2křídlové 150x280 cm z 1/3 prosklené - čiré, barva v oboustranném dekoru dle výběru investora, otevíravé, kování bezp. celoobvodové vícebodové, vč. zámku a rámu </t>
  </si>
  <si>
    <t>1091456947</t>
  </si>
  <si>
    <t>2"peron"</t>
  </si>
  <si>
    <t>85</t>
  </si>
  <si>
    <t>5534134R50</t>
  </si>
  <si>
    <t xml:space="preserve">dveře plastové vchodové bezpečnostní 2křídlové 145x240 cm z 1/3 prosklené - čiré, barva v oboustranném dekoru dle výběru investora, otevíravé, kování bezp. celoobvodové vícebodové, vč. zámku a rámu </t>
  </si>
  <si>
    <t>-1255299803</t>
  </si>
  <si>
    <t>1"přístavba nocležna"</t>
  </si>
  <si>
    <t>86</t>
  </si>
  <si>
    <t>5534134R492</t>
  </si>
  <si>
    <t xml:space="preserve">dveře plastové vchodové bezpečnostní s fixním nadsvětlíkem 2křídlové 120x300 cm z 1/3 prosklené - mléčné, barva v oboustranném dekoru dle výběru investora, otevíravé, kování bezp. celoobvodové vícebodové, vč. zámku a rámu </t>
  </si>
  <si>
    <t>863469968</t>
  </si>
  <si>
    <t>2"komunikace"</t>
  </si>
  <si>
    <t>87</t>
  </si>
  <si>
    <t>5534134R493</t>
  </si>
  <si>
    <t xml:space="preserve">dveře plastové vchodové bezpečnostní 1křídlové plné 80x200 cm, barva v oboustranném dekoru dle výběru investora, otevíravé, kování bezp. celoobvodové vícebodové, vč. zámku a rámu </t>
  </si>
  <si>
    <t>-265539917</t>
  </si>
  <si>
    <t>4"WC+zázemí PO"</t>
  </si>
  <si>
    <t>88</t>
  </si>
  <si>
    <t>5534134R494</t>
  </si>
  <si>
    <t xml:space="preserve">dveře plastové vchodové bezpečnostní 1křídlové plné 90x200 cm s madlem, barva v oboustranném dekoru dle výběru investora, otevíravé, kování bezp. celoobvodové vícebodové, vč. zámku a rámu </t>
  </si>
  <si>
    <t>-85760500</t>
  </si>
  <si>
    <t>1"WC"</t>
  </si>
  <si>
    <t>89</t>
  </si>
  <si>
    <t>766441811</t>
  </si>
  <si>
    <t>Demontáž parapetních desek dřevěných, laminovaných šířky do 30 cm</t>
  </si>
  <si>
    <t>-1468560347</t>
  </si>
  <si>
    <t>90</t>
  </si>
  <si>
    <t>766694113</t>
  </si>
  <si>
    <t>Montáž parapetních desek dřevěných, laminovaných šířky do 30 cm délky do 2,6 m</t>
  </si>
  <si>
    <t>1861429303</t>
  </si>
  <si>
    <t>91</t>
  </si>
  <si>
    <t>611444020</t>
  </si>
  <si>
    <t>parapet plastový vnitřní - Deceuninck komůrkový - šíře dle aktuální situace po osazení nových oken</t>
  </si>
  <si>
    <t>-1131420740</t>
  </si>
  <si>
    <t>Poznámka k položce:_x000d_
Jedná se o orientační vnější rozměry otvoru, před realizací nutné přesné zaměření.</t>
  </si>
  <si>
    <t>92</t>
  </si>
  <si>
    <t>611444150</t>
  </si>
  <si>
    <t>koncovka k parapetu plastovému vnitřnímu 1 pár</t>
  </si>
  <si>
    <t>1048345300</t>
  </si>
  <si>
    <t>93</t>
  </si>
  <si>
    <t>998766202</t>
  </si>
  <si>
    <t>Přesun hmot procentní pro konstrukce truhlářské v objektech v do 12 m</t>
  </si>
  <si>
    <t>-1063908053</t>
  </si>
  <si>
    <t>94</t>
  </si>
  <si>
    <t>767610115</t>
  </si>
  <si>
    <t>Montáž oken jednoduchých pevných do zdiva plochy do 0,6 m2</t>
  </si>
  <si>
    <t>-787277431</t>
  </si>
  <si>
    <t>6*0,7*0,5</t>
  </si>
  <si>
    <t>95</t>
  </si>
  <si>
    <t>767-06</t>
  </si>
  <si>
    <t>sklepní dvířka, ocelový rám, výplň mřížka z tahokovu vč povrchové úpravy žárovým zinkováním, kompletní konstrukce včetně kotvení</t>
  </si>
  <si>
    <t>-2135130816</t>
  </si>
  <si>
    <t>Poznámka k položce:_x000d_
orientační vnější rozměry 70/50cm</t>
  </si>
  <si>
    <t>96</t>
  </si>
  <si>
    <t>767641110</t>
  </si>
  <si>
    <t>Montáž dokončení okování dveří otvíravých jednokřídlových</t>
  </si>
  <si>
    <t>-152668130</t>
  </si>
  <si>
    <t>97</t>
  </si>
  <si>
    <t>549146300</t>
  </si>
  <si>
    <t xml:space="preserve">kování bezpečnostní včetně štítu Golem nerez-  klika-klika</t>
  </si>
  <si>
    <t>940680241</t>
  </si>
  <si>
    <t>Poznámka k položce:_x000d_
provedení dle upřesnění zástupce investora na místě u konkrétních dveří</t>
  </si>
  <si>
    <t>98</t>
  </si>
  <si>
    <t>549641500</t>
  </si>
  <si>
    <t>vložka zámková cylindrická oboustranná bezpečnostní FAB DYNAMIC + 4 klíče</t>
  </si>
  <si>
    <t>1575165962</t>
  </si>
  <si>
    <t>99</t>
  </si>
  <si>
    <t>767649191</t>
  </si>
  <si>
    <t>Montáž dveří - samozavírače hydraulického</t>
  </si>
  <si>
    <t>1555512618</t>
  </si>
  <si>
    <t>100</t>
  </si>
  <si>
    <t>549172500</t>
  </si>
  <si>
    <t>samozavírač dveří hydraulický</t>
  </si>
  <si>
    <t>1518536287</t>
  </si>
  <si>
    <t>101</t>
  </si>
  <si>
    <t>767662120-D</t>
  </si>
  <si>
    <t>Demontáž mříží pevných přivařených</t>
  </si>
  <si>
    <t>1535580385</t>
  </si>
  <si>
    <t>Poznámka k položce:_x000d_
Jedná se o orientační rozměry vnějšího otvoru. Pro realizaci je nutné přesné zaměření!</t>
  </si>
  <si>
    <t>9*1,1*2+1,75*1,85+2*2</t>
  </si>
  <si>
    <t>102</t>
  </si>
  <si>
    <t>767893115</t>
  </si>
  <si>
    <t>Montáž stříšek nad vstupy kotvených pomocí závěsů rovných, výplň skleněná šířky do 1,50 m</t>
  </si>
  <si>
    <t>1091534238</t>
  </si>
  <si>
    <t>103</t>
  </si>
  <si>
    <t>GTA.7200533</t>
  </si>
  <si>
    <t xml:space="preserve">Vchodová stříška Gutta Guttavordach PT/GR  160x90cm - stříbrná</t>
  </si>
  <si>
    <t>1038182051</t>
  </si>
  <si>
    <t>104</t>
  </si>
  <si>
    <t>767996801</t>
  </si>
  <si>
    <t>Demontáž atypických zámečnických konstrukcí rozebráním hmotnosti jednotlivých dílů do 50 kg</t>
  </si>
  <si>
    <t>156480551</t>
  </si>
  <si>
    <t>105</t>
  </si>
  <si>
    <t>1751011468</t>
  </si>
  <si>
    <t>Dokončovací práce - nátěry</t>
  </si>
  <si>
    <t>106</t>
  </si>
  <si>
    <t>-1482180232</t>
  </si>
  <si>
    <t>107</t>
  </si>
  <si>
    <t>783221112</t>
  </si>
  <si>
    <t>Nátěry syntetické KDK lesklý povrch 1x antikorozní, 1x základní, 2x email</t>
  </si>
  <si>
    <t>-1726709711</t>
  </si>
  <si>
    <t>108</t>
  </si>
  <si>
    <t>783823133</t>
  </si>
  <si>
    <t>Penetrační silikátový nátěr hladkých, tenkovrstvých zrnitých nebo štukových omítek</t>
  </si>
  <si>
    <t>-337278368</t>
  </si>
  <si>
    <t>109</t>
  </si>
  <si>
    <t>783827423</t>
  </si>
  <si>
    <t>Krycí dvojnásobný silikátový nátěr omítek stupně členitosti 1 a 2</t>
  </si>
  <si>
    <t>774985318</t>
  </si>
  <si>
    <t>110</t>
  </si>
  <si>
    <t>783827429</t>
  </si>
  <si>
    <t>Příplatek k cenám dvojnásobného nátěru omítek stupně členitosti 1 a 2 za biocidní přísadu</t>
  </si>
  <si>
    <t>-287852789</t>
  </si>
  <si>
    <t>111</t>
  </si>
  <si>
    <t>783897615</t>
  </si>
  <si>
    <t>Příplatek k cenám dvojnásobného krycího nátěru omítek za za barevné provedení v odstínu sytém</t>
  </si>
  <si>
    <t>-1861399858</t>
  </si>
  <si>
    <t>112</t>
  </si>
  <si>
    <t>783897603</t>
  </si>
  <si>
    <t>Příplatek k cenám dvojnásobného krycího nátěru omítek za provedení styku 2 barev</t>
  </si>
  <si>
    <t>-1613122695</t>
  </si>
  <si>
    <t>113</t>
  </si>
  <si>
    <t>783846523</t>
  </si>
  <si>
    <t>Antigraffiti nátěr trvalý do 100 cyklů odstranění graffiti omítek hladkých, zrnitých, štukových</t>
  </si>
  <si>
    <t>-1836401343</t>
  </si>
  <si>
    <t>(9,3+7,8+11*2+18*2+7,8+8+5,4+8+3*2,4+9,3+5)*4</t>
  </si>
  <si>
    <t>114</t>
  </si>
  <si>
    <t>783846533</t>
  </si>
  <si>
    <t>Antigraffiti nátěr trvalý do 100 cyklů odstranění graffiti lícového zdiva</t>
  </si>
  <si>
    <t>-1607529640</t>
  </si>
  <si>
    <t>786</t>
  </si>
  <si>
    <t>Dokončovací práce - čalounické úpravy</t>
  </si>
  <si>
    <t>115</t>
  </si>
  <si>
    <t>786624111</t>
  </si>
  <si>
    <t>Montáž lamelové žaluzie do oken zdvojených otevíravých, sklápěcích a vyklápěcích</t>
  </si>
  <si>
    <t>-1564739017</t>
  </si>
  <si>
    <t>68,758"okna"</t>
  </si>
  <si>
    <t>7"dveře"</t>
  </si>
  <si>
    <t>116</t>
  </si>
  <si>
    <t>553462000</t>
  </si>
  <si>
    <t>žaluzie horizontální interiérové</t>
  </si>
  <si>
    <t>1468282012</t>
  </si>
  <si>
    <t>117</t>
  </si>
  <si>
    <t>998786202</t>
  </si>
  <si>
    <t>Přesun hmot procentní pro čalounické úpravy v objektech v do 12 m</t>
  </si>
  <si>
    <t>-1542199111</t>
  </si>
  <si>
    <t>O01</t>
  </si>
  <si>
    <t>Mobiliář</t>
  </si>
  <si>
    <t>118</t>
  </si>
  <si>
    <t>O0013</t>
  </si>
  <si>
    <t>D+M venkovní lavice, vel. 1300/500, vč povrchové úpravy - viz TZ</t>
  </si>
  <si>
    <t>-401774267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</si>
  <si>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</si>
  <si>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119</t>
  </si>
  <si>
    <t>O0014</t>
  </si>
  <si>
    <t>D+M odpadkové koše, ocelový plech, vel. 500x250 V=1100 mm - viz TZ</t>
  </si>
  <si>
    <t>1049490410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</si>
  <si>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</si>
  <si>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120</t>
  </si>
  <si>
    <t>O0015</t>
  </si>
  <si>
    <t>Odvoz a likvidace stávajících venkovních lavic, košů a květináčů</t>
  </si>
  <si>
    <t>2023052132</t>
  </si>
  <si>
    <t>22-M</t>
  </si>
  <si>
    <t>Montáže oznam. a zabezp. zařízení</t>
  </si>
  <si>
    <t>121</t>
  </si>
  <si>
    <t>220320021</t>
  </si>
  <si>
    <t>Montáž hodin venkovních</t>
  </si>
  <si>
    <t>1860318347</t>
  </si>
  <si>
    <t>122</t>
  </si>
  <si>
    <t>3944525R2</t>
  </si>
  <si>
    <t>Čtvercové venkovní hodiny analogové jednostranné na stěnu METROLINE typ 242.A.60.J.B.C11.LLX</t>
  </si>
  <si>
    <t>2085131309</t>
  </si>
  <si>
    <t>123</t>
  </si>
  <si>
    <t>220370440</t>
  </si>
  <si>
    <t>Montáž reproduktoru vč. konzoly</t>
  </si>
  <si>
    <t>1238442165</t>
  </si>
  <si>
    <t>Poznámka k položce:_x000d_
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</si>
  <si>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</si>
  <si>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</si>
  <si>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</si>
  <si>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1090753876</t>
  </si>
  <si>
    <t>125</t>
  </si>
  <si>
    <t>220370101</t>
  </si>
  <si>
    <t>Funkční dodavatelské přezkoušení železničního rozhlasového zařízení reproduktoru</t>
  </si>
  <si>
    <t>-959272178</t>
  </si>
  <si>
    <t>126</t>
  </si>
  <si>
    <t>22037044R2.1</t>
  </si>
  <si>
    <t>Zapravení a výměna stávajícího vedení oznamovacích a slaboproudých zařízení na fasádě, doplnění nového k hodinám včetně dopojení</t>
  </si>
  <si>
    <t>-1796861045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</si>
  <si>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</si>
  <si>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005 - Oprava přístřešku a zpevněných ploch</t>
  </si>
  <si>
    <t xml:space="preserve">    4 - Vodorovné konstrukce</t>
  </si>
  <si>
    <t xml:space="preserve">    8 - Trubní vedení</t>
  </si>
  <si>
    <t>333387158</t>
  </si>
  <si>
    <t>441737843</t>
  </si>
  <si>
    <t>113107122</t>
  </si>
  <si>
    <t>Odstranění podkladu z kameniva drceného tl 200 mm ručně</t>
  </si>
  <si>
    <t>1136926217</t>
  </si>
  <si>
    <t>23*3,4"pod přístřeškem"</t>
  </si>
  <si>
    <t>2,8*6"průchod vstup"</t>
  </si>
  <si>
    <t>2,4*4,5"průchod WC"</t>
  </si>
  <si>
    <t>Mezisoučet přístřešek</t>
  </si>
  <si>
    <t xml:space="preserve">29,5*2+8*1+6,5*2"chodník peron+vstup úklid WC+průchod od WC na chodník"  </t>
  </si>
  <si>
    <t>9,5*0,5+5,5*0,5+7*0,5"nové okapové chodníky nocležna+vedle průchodu WC"</t>
  </si>
  <si>
    <t>Mezisoučet nové zpevněné plochy a okapové chodníky</t>
  </si>
  <si>
    <t>122211101</t>
  </si>
  <si>
    <t>Odkopávky a prokopávky v hornině třídy těžitelnosti I, skupiny 3 ručně</t>
  </si>
  <si>
    <t>93739883</t>
  </si>
  <si>
    <t>Poznámka k položce:_x000d_
Před zahájením prací je třeba vytýčení inženýrských sítí. V případě kolize budou inženýrské sítě uloženy do chráničky a zabezpečeny proti poškození!</t>
  </si>
  <si>
    <t>196,8*0,1</t>
  </si>
  <si>
    <t>113106121</t>
  </si>
  <si>
    <t>Rozebrání dlažeb z betonových nebo kamenných dlaždic komunikací pro pěší ručně</t>
  </si>
  <si>
    <t>914586243</t>
  </si>
  <si>
    <t>(8+5+18+2)*1"stávající chodník pro provedení hromosvodu"</t>
  </si>
  <si>
    <t>113107121</t>
  </si>
  <si>
    <t>Odstranění podkladu z kameniva drceného tl 100 mm ručně</t>
  </si>
  <si>
    <t>-2021032851</t>
  </si>
  <si>
    <t>-610222867</t>
  </si>
  <si>
    <t>(2*11+2*18)*0,5*1,2"hlavní objekt pro nopovou fólii a uzemnění hromosvodu"</t>
  </si>
  <si>
    <t>(2*7,8+2*9,3+2*7,8+2*8)*0,5*1,2"přístavky pro nopovou fólii a uzemnění hromosvodu"</t>
  </si>
  <si>
    <t>181951102</t>
  </si>
  <si>
    <t>Úprava pláně v hornině tř. 1 až 4 se zhutněním</t>
  </si>
  <si>
    <t>-1831309098</t>
  </si>
  <si>
    <t>129001101</t>
  </si>
  <si>
    <t>Příplatek za ztížení odkopávky nebo prokopávky v blízkosti inženýrských sítí</t>
  </si>
  <si>
    <t>1250785203</t>
  </si>
  <si>
    <t>196,8*0,2+19,68+33*0,1+74,28</t>
  </si>
  <si>
    <t>940192940</t>
  </si>
  <si>
    <t>-677195218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</si>
  <si>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</si>
  <si>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</si>
  <si>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</si>
  <si>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136,62*1,8 'Přepočtené koeficientem množství</t>
  </si>
  <si>
    <t>174101101</t>
  </si>
  <si>
    <t>Zásyp jam, šachet rýh nebo kolem objektů sypaninou se zhutněním</t>
  </si>
  <si>
    <t>2037921105</t>
  </si>
  <si>
    <t>58343872</t>
  </si>
  <si>
    <t>kamenivo drcené hrubé frakce 8/16</t>
  </si>
  <si>
    <t>48037417</t>
  </si>
  <si>
    <t>74,28*2 'Přepočtené koeficientem množství</t>
  </si>
  <si>
    <t>275321511</t>
  </si>
  <si>
    <t>Základové patky ze ŽB bez zvýšených nároků na prostředí tř. C 25/30 - sloupy</t>
  </si>
  <si>
    <t>-1502125543</t>
  </si>
  <si>
    <t>3*0,5*0,5*1,2"sloupy"</t>
  </si>
  <si>
    <t>275351111</t>
  </si>
  <si>
    <t>Bednění základových bloků tradiční oboustranné</t>
  </si>
  <si>
    <t>602626077</t>
  </si>
  <si>
    <t>3*2*0,25</t>
  </si>
  <si>
    <t>33817111R</t>
  </si>
  <si>
    <t>Demontáž, zpětná montáž a případná oprava vč. nové povrchové úpravy v RAL dle výběru investora s odstraněním všech stávajících vrstev nátěrů stávajících litinových sloupů přístřešku kompletní vč. usazení a ukotvení</t>
  </si>
  <si>
    <t>-1265170110</t>
  </si>
  <si>
    <t>Vodorovné konstrukce</t>
  </si>
  <si>
    <t>43419142R</t>
  </si>
  <si>
    <t>kompletní zřízení schodů po odstranění betonové rampy pro vstup na přístřešek u WC a útulku PO - vzhled sjednocen s ostatními</t>
  </si>
  <si>
    <t>-1128087401</t>
  </si>
  <si>
    <t>979054451</t>
  </si>
  <si>
    <t>Očištění vybouraných zámkových dlaždic s původním spárováním z kameniva těženého</t>
  </si>
  <si>
    <t>1018318284</t>
  </si>
  <si>
    <t>566501111</t>
  </si>
  <si>
    <t>Úprava krytu z kameniva drceného pro nový kryt s doplněním kameniva drceného do 0,10 m3/m2</t>
  </si>
  <si>
    <t>-1300031525</t>
  </si>
  <si>
    <t>596811123</t>
  </si>
  <si>
    <t>Kladení betonové dlažby komunikací pro pěší do lože z kameniva vel do 0,09 m2 plochy přes 300 m2</t>
  </si>
  <si>
    <t>-724331201</t>
  </si>
  <si>
    <t>59245213</t>
  </si>
  <si>
    <t>dlažba zámková tvaru I 196x161x80mm přírodní</t>
  </si>
  <si>
    <t>-337781172</t>
  </si>
  <si>
    <t>33*0,2"doplnění stávající dlažby do 20%"</t>
  </si>
  <si>
    <t>564760111</t>
  </si>
  <si>
    <t>Podklad z kameniva hrubého drceného vel. 16-32 mm tl 200 mm</t>
  </si>
  <si>
    <t>-494226078</t>
  </si>
  <si>
    <t>564710011</t>
  </si>
  <si>
    <t>Podklad z kameniva hrubého drceného vel. 8-16 mm tl 50 mm</t>
  </si>
  <si>
    <t>1467112620</t>
  </si>
  <si>
    <t>596841222</t>
  </si>
  <si>
    <t>Kladení betonové dlažby komunikací pro pěší do lože z cement malty vel do 0,25 m2 plochy do 300 m2</t>
  </si>
  <si>
    <t>447763846</t>
  </si>
  <si>
    <t>59245620</t>
  </si>
  <si>
    <t>dlažba desková betonová 500x500x60mm přírodní</t>
  </si>
  <si>
    <t>-1641984498</t>
  </si>
  <si>
    <t>91"nové zpevněné plochy a okapové chodníky"</t>
  </si>
  <si>
    <t>91*1,1 'Přepočtené koeficientem množství</t>
  </si>
  <si>
    <t>5924600R</t>
  </si>
  <si>
    <t xml:space="preserve">dlažba plošná betonová terasová reliéfní impregnovaná LAURIA PCT 400x400x40mm </t>
  </si>
  <si>
    <t>2087367757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</si>
  <si>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</si>
  <si>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105,8"pod přístřeškem+průchody"</t>
  </si>
  <si>
    <t>105,8*1,1 'Přepočtené koeficientem množství</t>
  </si>
  <si>
    <t>916231213</t>
  </si>
  <si>
    <t>Osazení chodníkového obrubníku betonového stojatého s boční opěrou do lože z betonu prostého</t>
  </si>
  <si>
    <t>491046182</t>
  </si>
  <si>
    <t>50+23</t>
  </si>
  <si>
    <t>59217017</t>
  </si>
  <si>
    <t>obrubník betonový chodníkový 100x10x25 cm</t>
  </si>
  <si>
    <t>-76277458</t>
  </si>
  <si>
    <t>1,5+29,5+10,5+6,5+2"chodník peron, úklid WC, průchod WC u chodníku"</t>
  </si>
  <si>
    <t>50*1,1 'Přepočtené koeficientem množství</t>
  </si>
  <si>
    <t>59217037</t>
  </si>
  <si>
    <t>obrubník betonový parkový přírodní 500x50x200mm</t>
  </si>
  <si>
    <t>-1682343174</t>
  </si>
  <si>
    <t>5,5+10+7,5"okapový chodník"</t>
  </si>
  <si>
    <t>23*1,1 'Přepočtené koeficientem množství</t>
  </si>
  <si>
    <t>916131213</t>
  </si>
  <si>
    <t>Osazení silničního obrubníku betonového stojatého s boční opěrou do lože z betonu prostého</t>
  </si>
  <si>
    <t>1725930557</t>
  </si>
  <si>
    <t>23+2,8+2,4"přístřešek"</t>
  </si>
  <si>
    <t>59217033</t>
  </si>
  <si>
    <t>obrubník betonový silniční 1000x100x300mm</t>
  </si>
  <si>
    <t>1838892602</t>
  </si>
  <si>
    <t>28,2*1,03 'Přepočtené koeficientem množství</t>
  </si>
  <si>
    <t>680714098</t>
  </si>
  <si>
    <t>73+28,2</t>
  </si>
  <si>
    <t>Trubní vedení</t>
  </si>
  <si>
    <t>721242805</t>
  </si>
  <si>
    <t>Demontáž lapače střešních splavenin do DN 150</t>
  </si>
  <si>
    <t>2140737047</t>
  </si>
  <si>
    <t>877265271</t>
  </si>
  <si>
    <t>Montáž lapače střešních splavenin vč. dopojení</t>
  </si>
  <si>
    <t>655881471</t>
  </si>
  <si>
    <t>28341110</t>
  </si>
  <si>
    <t>lapače střešních splavenin okapová vpusť s klapkou+inspekční poklop z PP</t>
  </si>
  <si>
    <t>1175678646</t>
  </si>
  <si>
    <t>721300941</t>
  </si>
  <si>
    <t>Pročištění a zprovoznění dešťových vpustí vč. odtokového potrubí</t>
  </si>
  <si>
    <t>-796641766</t>
  </si>
  <si>
    <t>87131031R.1</t>
  </si>
  <si>
    <t>Kanalizační přípojka DN 150 kompletní vč. zemních prací, napojení na městskou kanalizaci a uvedením povrchu do původního stavu</t>
  </si>
  <si>
    <t>702134416</t>
  </si>
  <si>
    <t>Poznámka k položce:_x000d_
Včetne průrazu a zaslepení na vhodném místě uvnitř objektu (příprava pro budoucí napojení)</t>
  </si>
  <si>
    <t>25"veřejné WC"</t>
  </si>
  <si>
    <t>15"nocležna, komerce nástupiště, komerce komunikace"</t>
  </si>
  <si>
    <t>10"hlavní odtok z objektu"</t>
  </si>
  <si>
    <t>894811230</t>
  </si>
  <si>
    <t>Revizní šachta z PVC systém RV typ pravý/přímý/levý, DN 400/160 tlak 12,5 t hl od 860 do 1230 mm kompletní vč. poklopu s možností pojezdu, zemních prací, napojení a s uvedením povrchu do původního stavu</t>
  </si>
  <si>
    <t>1041433753</t>
  </si>
  <si>
    <t>388995212</t>
  </si>
  <si>
    <t>Chránička z trub HDPE DN 110 kompletní vč. průrazu a začištění</t>
  </si>
  <si>
    <t>-1897902216</t>
  </si>
  <si>
    <t>Poznámka k položce:_x000d_
Příprava pro ÚT učebny pod dlažbu přístřešku. Chránička bude propojena a zavíčkována na vhodném místě v rohu komerční jednotky u komunikace a propojena s místností přístavby bývalé učebny.</t>
  </si>
  <si>
    <t>899913103</t>
  </si>
  <si>
    <t>Uzavírací manžeta chráničky potrubí DN 110</t>
  </si>
  <si>
    <t>-818791922</t>
  </si>
  <si>
    <t>113202111</t>
  </si>
  <si>
    <t>Vytrhání obrub/betonového monolitu</t>
  </si>
  <si>
    <t>-882994035</t>
  </si>
  <si>
    <t>961044111</t>
  </si>
  <si>
    <t>Bourání základů z betonu prostého</t>
  </si>
  <si>
    <t>613592704</t>
  </si>
  <si>
    <t>965081333</t>
  </si>
  <si>
    <t>Bourání podlah z dlaždic bez podkladního lože nebo mazaniny, s jakoukoliv výplní spár betonových, teracových nebo čedičových tl. do 30 mm, plochy přes 1 m2</t>
  </si>
  <si>
    <t>-1491875756</t>
  </si>
  <si>
    <t>965042241</t>
  </si>
  <si>
    <t>Bourání podkladů pod dlažby nebo mazanin betonových nebo z litého asfaltu tl přes 100 mm pl přes 4 m2</t>
  </si>
  <si>
    <t>786591107</t>
  </si>
  <si>
    <t>105,8*0,2</t>
  </si>
  <si>
    <t>981511116</t>
  </si>
  <si>
    <t>Demolice konstrukcí objektů z betonu prostého postupným rozebíráním</t>
  </si>
  <si>
    <t>42769040</t>
  </si>
  <si>
    <t>6*2*0,4"betonová rampa průchod WC"</t>
  </si>
  <si>
    <t>6*2*0,2"rampy u kolejí"</t>
  </si>
  <si>
    <t>903012202</t>
  </si>
  <si>
    <t>-285016526</t>
  </si>
  <si>
    <t>456907481</t>
  </si>
  <si>
    <t>87,526*19 'Přepočtené koeficientem množství</t>
  </si>
  <si>
    <t>644777091</t>
  </si>
  <si>
    <t>8,415+4,715+2+9,522+46,552+15,84</t>
  </si>
  <si>
    <t>-661849738</t>
  </si>
  <si>
    <t>87,526-87,044</t>
  </si>
  <si>
    <t>-1226627454</t>
  </si>
  <si>
    <t>163,948-154,25</t>
  </si>
  <si>
    <t>998223011</t>
  </si>
  <si>
    <t>Přesun hmot pro pozemní komunikace s krytem dlážděným</t>
  </si>
  <si>
    <t>-978664941</t>
  </si>
  <si>
    <t>711161221</t>
  </si>
  <si>
    <t>Izolace proti zemní vlhkosti nopovou fólií s textilií svislá, nopek v 4,0 mm, tl. fólie do 0,6 mm</t>
  </si>
  <si>
    <t>-1951406857</t>
  </si>
  <si>
    <t>(2*11+2*18)*1,4"hlavní objekt"</t>
  </si>
  <si>
    <t>(2*7,8+2*9,3+2*7,8+2*8)*1,4"přístavky"</t>
  </si>
  <si>
    <t>-1770147043</t>
  </si>
  <si>
    <t>767531111</t>
  </si>
  <si>
    <t>Montáž vstupních kovových nebo plastových rohoží čistících zón</t>
  </si>
  <si>
    <t>-1628545289</t>
  </si>
  <si>
    <t>11*0,5*1</t>
  </si>
  <si>
    <t>69752003</t>
  </si>
  <si>
    <t>rohož vstupní provedení hliník super 27 mm zabezpečená proti odcizení</t>
  </si>
  <si>
    <t>1677509251</t>
  </si>
  <si>
    <t>767531121</t>
  </si>
  <si>
    <t>Osazení zapuštěného rámu z L profilů k čistícím rohožím</t>
  </si>
  <si>
    <t>873819985</t>
  </si>
  <si>
    <t>11*3</t>
  </si>
  <si>
    <t>69752160</t>
  </si>
  <si>
    <t>rám pro zapuštění profil L-30/30 25/25 20/30 15/30-Al</t>
  </si>
  <si>
    <t>-1613606499</t>
  </si>
  <si>
    <t>767996701</t>
  </si>
  <si>
    <t>Demontáž atypických zámečnických konstrukcí řezáním hmotnosti jednotlivých dílů do 50 kg</t>
  </si>
  <si>
    <t>1824322182</t>
  </si>
  <si>
    <t>-1761820539</t>
  </si>
  <si>
    <t>006 - Oprava veřejných WC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</si>
  <si>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</si>
  <si>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</si>
  <si>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</si>
  <si>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</si>
  <si>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763 - Konstrukce suché výstavby</t>
  </si>
  <si>
    <t xml:space="preserve">    771 - Podlahy z dlaždic</t>
  </si>
  <si>
    <t xml:space="preserve">    781 - Dokončovací práce - obklady</t>
  </si>
  <si>
    <t xml:space="preserve">    784 - Dokončovací práce - malby</t>
  </si>
  <si>
    <t>342272225</t>
  </si>
  <si>
    <t>Příčka z pórobetonových hladkých tvárnic na tenkovrstvou maltu tl 100 mm</t>
  </si>
  <si>
    <t>-1540780211</t>
  </si>
  <si>
    <t>(1,5+1,7+1,6)*3-3*0,7*2</t>
  </si>
  <si>
    <t>342272245</t>
  </si>
  <si>
    <t>Příčka z pórobetonových hladkých tvárnic na tenkovrstvou maltu tl 150 mm</t>
  </si>
  <si>
    <t>-1478841735</t>
  </si>
  <si>
    <t>(3,3+4,6+3+1,7)*3</t>
  </si>
  <si>
    <t>342291121</t>
  </si>
  <si>
    <t>Ukotvení příček k cihelným konstrukcím plochými kotvami</t>
  </si>
  <si>
    <t>-1343987217</t>
  </si>
  <si>
    <t>6*3</t>
  </si>
  <si>
    <t>317142221</t>
  </si>
  <si>
    <t>Překlady nenosné přímé z pórobetonu Ytong v příčkách tl 100 mm pro světlost otvoru do 1010 mm</t>
  </si>
  <si>
    <t>2006972673</t>
  </si>
  <si>
    <t>612135001</t>
  </si>
  <si>
    <t>Vyrovnání podkladu vnitřních stěn maltou vápenocementovou</t>
  </si>
  <si>
    <t>1168309909</t>
  </si>
  <si>
    <t>(2*4,6+2*6,8)*1,2"ponechávané stěny po odsekaných obkladech"</t>
  </si>
  <si>
    <t>612325413</t>
  </si>
  <si>
    <t>Oprava vnitřní vápenocementové hladké omítky stěn v rozsahu plochy do 50%</t>
  </si>
  <si>
    <t>1009731711</t>
  </si>
  <si>
    <t xml:space="preserve">(2*4,6+2*6,7)*1,8"nad  původními obklady na stávajících ponechávaných stěnách"</t>
  </si>
  <si>
    <t>612321121</t>
  </si>
  <si>
    <t>Vápenocementová omítka hladká jednovrstvá vnitřních stěn nanášená ručně</t>
  </si>
  <si>
    <t>680487526</t>
  </si>
  <si>
    <t>(2*4,6+2*6,8)*3"celoplošné srovnání stávajících zdí"</t>
  </si>
  <si>
    <t>612121112</t>
  </si>
  <si>
    <t>Zatření spár stěrkovou hmotou vnitřních stěn z pórobetonových tvárnic</t>
  </si>
  <si>
    <t>-1713000839</t>
  </si>
  <si>
    <t>(10,2+37,8)*2"nové příčky"</t>
  </si>
  <si>
    <t>612131121</t>
  </si>
  <si>
    <t>Penetrace akrylát-silikonová vnitřních stěn nanášená ručně</t>
  </si>
  <si>
    <t>1984403749</t>
  </si>
  <si>
    <t>68,4+96</t>
  </si>
  <si>
    <t>612142001</t>
  </si>
  <si>
    <t>Potažení vnitřních stěn sklovláknitým pletivem vtlačeným do tenkovrstvé hmoty</t>
  </si>
  <si>
    <t>-688469110</t>
  </si>
  <si>
    <t>612311131</t>
  </si>
  <si>
    <t>Potažení vnitřních stěn vápenným štukem tloušťky do 3 mm ručně</t>
  </si>
  <si>
    <t>1104517511</t>
  </si>
  <si>
    <t>164,4</t>
  </si>
  <si>
    <t>-107,4"odpočet nových obkladů"</t>
  </si>
  <si>
    <t>631311116</t>
  </si>
  <si>
    <t>Mazanina tl do 80 mm z betonu prostého tř. C 25/30</t>
  </si>
  <si>
    <t>2021527752</t>
  </si>
  <si>
    <t>4,6*6,8*0,08</t>
  </si>
  <si>
    <t>631311126</t>
  </si>
  <si>
    <t>Mazanina tl do 120 mm z betonu prostého tř. C 25/30</t>
  </si>
  <si>
    <t>1504250469</t>
  </si>
  <si>
    <t>4,6*6,8*0,1</t>
  </si>
  <si>
    <t>631319173</t>
  </si>
  <si>
    <t>Příplatek k mazanině tl do 120 mm za stržení povrchu spodní vrstvy před vložením výztuže</t>
  </si>
  <si>
    <t>-503217564</t>
  </si>
  <si>
    <t>631362021</t>
  </si>
  <si>
    <t>Výztuž mazanin svařovanými sítěmi Kari</t>
  </si>
  <si>
    <t>-1368593833</t>
  </si>
  <si>
    <t>Poznámka k položce:_x000d_
KARI 100/100/6</t>
  </si>
  <si>
    <t>634111113</t>
  </si>
  <si>
    <t>Obvodová dilatace pružnou těsnicí páskou v 80 mm mezi stěnou a mazaninou</t>
  </si>
  <si>
    <t>-572637411</t>
  </si>
  <si>
    <t>2*1,35+2*1,7+2*1,35+2*1,7*2"WC Ž"</t>
  </si>
  <si>
    <t>2*1,7+2*1,5+2,75+1,85+1,6+0,35+1,15+1,5-2*0,7+2*1,4+2*1,6-0,7*2"WC M"</t>
  </si>
  <si>
    <t>2*2,15+2*3,3*2"bezb. WC"</t>
  </si>
  <si>
    <t>2*2,25+2*3,3*2"úklid"</t>
  </si>
  <si>
    <t>634111114</t>
  </si>
  <si>
    <t>Obvodová dilatace pružnou těsnicí páskou v 100 mm mezi stěnou a mazaninou</t>
  </si>
  <si>
    <t>-181330043</t>
  </si>
  <si>
    <t>2*6,8+2*4,6</t>
  </si>
  <si>
    <t>635111242</t>
  </si>
  <si>
    <t>Násyp pod podlahy z hrubého kameniva 16-32 s urovnáním a zhutněním</t>
  </si>
  <si>
    <t>580046195</t>
  </si>
  <si>
    <t>6,8*4,6*0,1</t>
  </si>
  <si>
    <t>642942611</t>
  </si>
  <si>
    <t>Osazování zárubní nebo rámů dveřních kovových do 2,5 m2</t>
  </si>
  <si>
    <t>-489933198</t>
  </si>
  <si>
    <t>55331481</t>
  </si>
  <si>
    <t>zárubeň jednokřídlá ocelová pro zdění tl stěny 75-100mm rozměru 700/1970, 2100mm</t>
  </si>
  <si>
    <t>-1390632595</t>
  </si>
  <si>
    <t>21028000R</t>
  </si>
  <si>
    <t>Označení dveří - WC - MUŽI, WC - ŽENY, bezbariérové WC, úklid</t>
  </si>
  <si>
    <t>-516747619</t>
  </si>
  <si>
    <t>Poznámka k položce:_x000d_
Označení musí být provedeno v souladu s TSI PRM 1300/2014</t>
  </si>
  <si>
    <t>Vyspravení izolace - po průrazu pro kanalizaci</t>
  </si>
  <si>
    <t>1702885163</t>
  </si>
  <si>
    <t>1670004346</t>
  </si>
  <si>
    <t>6,8*4,6</t>
  </si>
  <si>
    <t>952901111</t>
  </si>
  <si>
    <t>Vyčištění budov bytové a občanské výstavby při výšce podlaží do 4 m</t>
  </si>
  <si>
    <t>-2061128138</t>
  </si>
  <si>
    <t>962031133</t>
  </si>
  <si>
    <t>Bourání příček z cihel pálených na MVC tl do 150 mm</t>
  </si>
  <si>
    <t>-1207559067</t>
  </si>
  <si>
    <t>(1,55+1,5+1,5+1,5+4,6+1,5+4,6+3,7)*3</t>
  </si>
  <si>
    <t>962032231</t>
  </si>
  <si>
    <t>Bourání zdiva z cihel pálených nebo vápenopískových na MV nebo MVC přes 1 m3</t>
  </si>
  <si>
    <t>-664302127</t>
  </si>
  <si>
    <t>0,6*0,6*3"komín"</t>
  </si>
  <si>
    <t>1*1*1"kotel prádelna"</t>
  </si>
  <si>
    <t>965081213</t>
  </si>
  <si>
    <t>Bourání podlah z dlaždic keramických nebo xylolitových tl do 10 mm plochy přes 1 m2</t>
  </si>
  <si>
    <t>131784564</t>
  </si>
  <si>
    <t>Bourání podkladů pod dlažby nebo mazanin betonových nebo z litého asfaltu tl přes 100 mm pl pře 4 m2</t>
  </si>
  <si>
    <t>2045395708</t>
  </si>
  <si>
    <t>6,8*4,6*0,15</t>
  </si>
  <si>
    <t>965082941</t>
  </si>
  <si>
    <t>Odstranění násypů pod podlahy tl přes 200 mm</t>
  </si>
  <si>
    <t>-705722522</t>
  </si>
  <si>
    <t>6,8*4,6*0,4</t>
  </si>
  <si>
    <t>971028471</t>
  </si>
  <si>
    <t>Vybourání otvorů ve zdivu smíšeném pl do 0,25 m2 tl do 750 mm - průraz pro kanalizaci</t>
  </si>
  <si>
    <t>-706379129</t>
  </si>
  <si>
    <t>978013161</t>
  </si>
  <si>
    <t>Otlučení (osekání) vnitřní vápenné nebo vápenocementové omítky stěn v rozsahu do 50 %</t>
  </si>
  <si>
    <t>1680065064</t>
  </si>
  <si>
    <t>978059541</t>
  </si>
  <si>
    <t>Odsekání a odebrání obkladů stěn z vnitřních obkládaček pl přes 1 m2</t>
  </si>
  <si>
    <t>-587799700</t>
  </si>
  <si>
    <t>97805954R</t>
  </si>
  <si>
    <t>Stavební přípomoce pro elektroinstalaci, ÚT a ZTI kompletní vč. zapravení a povrchové úpravy</t>
  </si>
  <si>
    <t>223323716</t>
  </si>
  <si>
    <t>97805954R2.1</t>
  </si>
  <si>
    <t>Demontáž věšáků, polic, zrcadel, dávkovačů, držáků a ost. doplňkových kcí</t>
  </si>
  <si>
    <t>-452286105</t>
  </si>
  <si>
    <t>97805954R5</t>
  </si>
  <si>
    <t>Přesunutí stávajícího trezoru s klíči zab. zař. ve zdi do nových prostor útulku PO kompletní včetně zabudování a zapravení na novém místě dle vyjádření investora na místě</t>
  </si>
  <si>
    <t>-1788135045</t>
  </si>
  <si>
    <t>997013111</t>
  </si>
  <si>
    <t>Vnitrostaveništní doprava suti a vybouraných hmot pro budovy v do 6 m</t>
  </si>
  <si>
    <t>258909084</t>
  </si>
  <si>
    <t>1773767383</t>
  </si>
  <si>
    <t>-1050917229</t>
  </si>
  <si>
    <t>52,112*19 'Přepočtené koeficientem množství</t>
  </si>
  <si>
    <t>997013657</t>
  </si>
  <si>
    <t>Poplatek za uložení na skládce (skládkovné) zeminy a kamení obsahující nebezpečné látky kód odpadu 17 05 03</t>
  </si>
  <si>
    <t>352251772</t>
  </si>
  <si>
    <t>4"sklad olejů"</t>
  </si>
  <si>
    <t>997013831</t>
  </si>
  <si>
    <t>Poplatek za uložení stavebního směsného odpadu na skládce (skládkovné)</t>
  </si>
  <si>
    <t>331798810</t>
  </si>
  <si>
    <t>52,112-4-22,711-13,517</t>
  </si>
  <si>
    <t>1652656057</t>
  </si>
  <si>
    <t>16,012+3,744+1,095+1,86</t>
  </si>
  <si>
    <t>1445321101</t>
  </si>
  <si>
    <t>-1273866030</t>
  </si>
  <si>
    <t>-775969816</t>
  </si>
  <si>
    <t>111631500</t>
  </si>
  <si>
    <t>lak asfaltový ALP/9 bal 9 kg</t>
  </si>
  <si>
    <t>89834117</t>
  </si>
  <si>
    <t>Poznámka k položce:_x000d_
Spotřeba 0,3-0,4kg/m2 dle povrchu, ředidlo technický benzín</t>
  </si>
  <si>
    <t>31,28*0,00035 "Přepočtené koeficientem množství</t>
  </si>
  <si>
    <t>711112001</t>
  </si>
  <si>
    <t>Provedení izolace proti zemní vlhkosti svislé za studena nátěrem penetračním</t>
  </si>
  <si>
    <t>-1047193700</t>
  </si>
  <si>
    <t>69,6*0,15</t>
  </si>
  <si>
    <t>476563520</t>
  </si>
  <si>
    <t>10,44*0,00035 "Přepočtené koeficientem množství</t>
  </si>
  <si>
    <t>711141559</t>
  </si>
  <si>
    <t>Provedení izolace proti zemní vlhkosti pásy přitavením vodorovné NAIP</t>
  </si>
  <si>
    <t>623035402</t>
  </si>
  <si>
    <t>628322800</t>
  </si>
  <si>
    <t>pás těžký asfaltovaný BITUBITAGIT PE V60S35 (10m)</t>
  </si>
  <si>
    <t>-190316658</t>
  </si>
  <si>
    <t>31,28*1,2 "Přepočtené koeficientem množství</t>
  </si>
  <si>
    <t>711142559</t>
  </si>
  <si>
    <t>Provedení izolace proti zemní vlhkosti pásy přitavením svislé NAIP</t>
  </si>
  <si>
    <t>484250723</t>
  </si>
  <si>
    <t>591463032</t>
  </si>
  <si>
    <t>10,44*1,2 "Přepočtené koeficientem množství</t>
  </si>
  <si>
    <t>-1665062964</t>
  </si>
  <si>
    <t>713121111</t>
  </si>
  <si>
    <t>Montáž izolace tepelné podlah volně kladenými rohožemi, pásy, dílci, deskami 1 vrstva</t>
  </si>
  <si>
    <t>-484456756</t>
  </si>
  <si>
    <t>28372309</t>
  </si>
  <si>
    <t>deska EPS 100 pro trvalé zatížení v tlaku (max. 2000 kg/m2) tl 100mm</t>
  </si>
  <si>
    <t>-1640308090</t>
  </si>
  <si>
    <t>31,28*1,02 "Přepočtené koeficientem množství</t>
  </si>
  <si>
    <t>1923970334</t>
  </si>
  <si>
    <t>721</t>
  </si>
  <si>
    <t>Zdravotechnika - vnitřní kanalizace</t>
  </si>
  <si>
    <t>72114080R</t>
  </si>
  <si>
    <t>Kompletní demontáž a odstranění stávajícího kanalizačního potrubí včetně stoupacího větracího potrubí</t>
  </si>
  <si>
    <t>-361405374</t>
  </si>
  <si>
    <t>72117400R.11</t>
  </si>
  <si>
    <t>Rozvody vnitřní kanalizace do DN 40 délky do 15m kompletní vč. osazení, upevnění, propojení, připojení, tlakové zkoušky, zednických přípomocí, potrubí, tvarovek, montážního materiálu a konečného zapravení</t>
  </si>
  <si>
    <t>1610347874</t>
  </si>
  <si>
    <t>72117400R02</t>
  </si>
  <si>
    <t>Rozvody vnitřní kanalizace do DN 70 délky do 10m kompletní vč. osazení, upevnění, propojení, připojení, tlakové zkoušky, zednických přípomocí vč. zapravení a začištění, potrubí,tvarovek, montážního materiálu a konečného zapravení</t>
  </si>
  <si>
    <t>968925410</t>
  </si>
  <si>
    <t>72117400R3</t>
  </si>
  <si>
    <t>Rozvody vnitřní kanalizace do DN 100 délky do 20m kompletní vč. osazení, upevnění, propojení, připojení tlakové zkoušky, zednických přípomocí vč. zapravení a začištění, potrubí, tvarovek a montážního materiálu</t>
  </si>
  <si>
    <t>-1922761170</t>
  </si>
  <si>
    <t>Poznámka k položce:_x000d_
Hlavní odvod z objektu bude dopojen na novou kanalizační přípojku před objektem vč. průrazu z vnitřních prostor veřejných WC</t>
  </si>
  <si>
    <t>72117402R.1</t>
  </si>
  <si>
    <t>Kompletní stoupací kanalizační potrubí potrubí z PP do DN 100 vč. napojení</t>
  </si>
  <si>
    <t>-733885335</t>
  </si>
  <si>
    <t>Poznámka k položce:_x000d_
Dojde ke kompletní výměně stoupacího potrubí v rámci opravovaných místností vč. osazení čistících kusů a úpravě vč. zaizolování nadstřešní části s vhodným ukončením.</t>
  </si>
  <si>
    <t>721211402</t>
  </si>
  <si>
    <t>Vpusť podlahová s vodorovným odtokem DN 40/50 s automatickým vztlakovým uzávěrem</t>
  </si>
  <si>
    <t>-920663325</t>
  </si>
  <si>
    <t>998721201</t>
  </si>
  <si>
    <t>Přesun hmot procentní pro vnitřní kanalizace v objektech v do 6 m</t>
  </si>
  <si>
    <t>-1939393010</t>
  </si>
  <si>
    <t>722</t>
  </si>
  <si>
    <t>Zdravotechnika - vnitřní vodovod</t>
  </si>
  <si>
    <t>72213080R.1</t>
  </si>
  <si>
    <t>Demontáž stávajících vnitřních rozvodů</t>
  </si>
  <si>
    <t>50450072</t>
  </si>
  <si>
    <t xml:space="preserve">Poznámka k položce:_x000d_
Veškeré rozvody budou demontovány až po hlavní přívod do WC v suterénu VB vč. průrazu a  vedení pod dlažbou přístřešku.</t>
  </si>
  <si>
    <t>722131932</t>
  </si>
  <si>
    <t>Napojení na st. rozvod - hl. přívod</t>
  </si>
  <si>
    <t>-593417825</t>
  </si>
  <si>
    <t>7221319R2.1.1.1</t>
  </si>
  <si>
    <t>Zřízení revizní niky s dvířky ve zdi pro podružné měření a možnosti uzavření (WC, úklid)</t>
  </si>
  <si>
    <t>2123030733</t>
  </si>
  <si>
    <t>Poznámka k položce:_x000d_
Na vhodném místě dle vyjádření místního správce bude vysekána nika pro osazení podružného vodoměru s uzávěry (sekce WC, sklad) s uzamykatelnými dvířky.</t>
  </si>
  <si>
    <t>722262223</t>
  </si>
  <si>
    <t>Vodoměr závitový jednovtokový suchoběžný do 40 °C G 3/4 x 130 mm Qn 1,5 m3/s horizontální</t>
  </si>
  <si>
    <t>-1921944640</t>
  </si>
  <si>
    <t>722270101</t>
  </si>
  <si>
    <t>Sestava vodoměrová závitová G 3/4</t>
  </si>
  <si>
    <t>-479671378</t>
  </si>
  <si>
    <t>722-A-1112</t>
  </si>
  <si>
    <t>Rozvody vnitřního vodovodu teplé vody do 20m do DN 20 vč. osazení, upevnění, propojení, připojení, tlakové zkoušky, zednických přípomocí, potrubí, tvarovek, armatur, izolace a montážního materiálu a konečného zapravení</t>
  </si>
  <si>
    <t>798971228</t>
  </si>
  <si>
    <t>722-A-1112.3.2</t>
  </si>
  <si>
    <t>Rozvody vnitřního vodovodu studené vody do 50m do DN 25 vč. osazení, upevnění, propojení, připojení, tlakové zkoušky, zednických přípomocí, potrubí, tvarovek, armatur, izolace a montážního materiálu a konečného zapravení</t>
  </si>
  <si>
    <t>154015350</t>
  </si>
  <si>
    <t>Poznámka k položce:_x000d_
Veškeré rozvody budou provedeny až po hlavní přívod do WC v suterénu VB vč. průrazu a izolovaného vedení pod dlažbou přístřešku.</t>
  </si>
  <si>
    <t>998722201</t>
  </si>
  <si>
    <t>Přesun hmot procentní pro vnitřní vodovod v objektech v do 6 m</t>
  </si>
  <si>
    <t>2116233837</t>
  </si>
  <si>
    <t>725</t>
  </si>
  <si>
    <t>Zdravotechnika - zařizovací předměty</t>
  </si>
  <si>
    <t>725110811</t>
  </si>
  <si>
    <t>Demontáž klozetů splachovací s nádrží</t>
  </si>
  <si>
    <t>740357146</t>
  </si>
  <si>
    <t>725112021</t>
  </si>
  <si>
    <t>Klozet keramický závěsný s hlubokým splachováním odpad vodorovný</t>
  </si>
  <si>
    <t>2010953188</t>
  </si>
  <si>
    <t>725119125</t>
  </si>
  <si>
    <t>Montáž klozetových mís závěsných na nosné stěny</t>
  </si>
  <si>
    <t>-990978563</t>
  </si>
  <si>
    <t>64236051</t>
  </si>
  <si>
    <t>klozet keramický bílý závěsný hluboké splachování pro handicapované</t>
  </si>
  <si>
    <t>1684179602</t>
  </si>
  <si>
    <t>725121527</t>
  </si>
  <si>
    <t>Pisoárový záchodek automatický s integrovaným napájecím zdrojem</t>
  </si>
  <si>
    <t>1122134683</t>
  </si>
  <si>
    <t>725210821</t>
  </si>
  <si>
    <t>Demontáž umyvadel bez výtokových armatur</t>
  </si>
  <si>
    <t>-803936019</t>
  </si>
  <si>
    <t>725211601</t>
  </si>
  <si>
    <t>Umyvadlo keramické připevněné na stěnu šrouby bílé bez krytu na sifon 500 mm</t>
  </si>
  <si>
    <t>-1790863716</t>
  </si>
  <si>
    <t>72521160R</t>
  </si>
  <si>
    <t>Umyvadlo keramické připevněné na stěnu šrouby bílé bez krytu na sifon 500 mm s možností podjezdu na invalidním vozíku</t>
  </si>
  <si>
    <t>1167231816</t>
  </si>
  <si>
    <t>Poznámka k položce:_x000d_
vybavení v souladu s TSI PRM 1300/2014</t>
  </si>
  <si>
    <t>725291728</t>
  </si>
  <si>
    <t>Nerezový sklopný přebalovací pult (MC75) 760mm x 165mm (zavřený) 615 x 650mm (otevřený), materiál nerezová ocel 1.4301 DP2 s vyztuženým hliníkovým pantem duální hydro-pneumatický pístový uzavírací mechanismus, nosnost 100 kg</t>
  </si>
  <si>
    <t>-370560029</t>
  </si>
  <si>
    <t>725331111</t>
  </si>
  <si>
    <t>Výlevka bez výtokových armatur keramická se sklopnou plastovou mřížkou 425 mm</t>
  </si>
  <si>
    <t>1641004191</t>
  </si>
  <si>
    <t>725532124</t>
  </si>
  <si>
    <t>Elektrický ohřívač zásobníkový akumulační závěsný svislý 160 l / 2 kW</t>
  </si>
  <si>
    <t>-1785899829</t>
  </si>
  <si>
    <t>725820801</t>
  </si>
  <si>
    <t>Demontáž baterie nástěnné do G 3 / 4</t>
  </si>
  <si>
    <t>-401277670</t>
  </si>
  <si>
    <t>725821311</t>
  </si>
  <si>
    <t>Baterie nástěnné pákové s otáčivým kulatým ústím a délkou ramínka 200 mm - výlevka</t>
  </si>
  <si>
    <t>-341583431</t>
  </si>
  <si>
    <t>725811301</t>
  </si>
  <si>
    <t>Ventil tlačný samouzavírací s omezenou dobou výtoku 6 l/min G 1/2"</t>
  </si>
  <si>
    <t>-1530503764</t>
  </si>
  <si>
    <t>72582261R</t>
  </si>
  <si>
    <t>Baterie umyvadlové stojánkové pákové bez výpusti s pákou pro tělesně postižené</t>
  </si>
  <si>
    <t>436871697</t>
  </si>
  <si>
    <t>725860811</t>
  </si>
  <si>
    <t>Demontáž uzávěrů zápachu jednoduchých</t>
  </si>
  <si>
    <t>-1704452152</t>
  </si>
  <si>
    <t>725861101</t>
  </si>
  <si>
    <t>Zápachová uzávěrka pro umyvadla DN 32</t>
  </si>
  <si>
    <t>-830720440</t>
  </si>
  <si>
    <t>725865411</t>
  </si>
  <si>
    <t>Zápachová uzávěrka pisoárová DN 32/40</t>
  </si>
  <si>
    <t>-1851809146</t>
  </si>
  <si>
    <t>725291725</t>
  </si>
  <si>
    <t>Dělící stěna mezi pisoáry 400 x 700 mm bílá</t>
  </si>
  <si>
    <t>1527998640</t>
  </si>
  <si>
    <t>725291708</t>
  </si>
  <si>
    <t>Nerezové madlo rovné dl 1000 mm</t>
  </si>
  <si>
    <t>-1462119141</t>
  </si>
  <si>
    <t>725291722</t>
  </si>
  <si>
    <t>Nerezové madlo krakorcové sklopné dl 834 mm</t>
  </si>
  <si>
    <t>-991738409</t>
  </si>
  <si>
    <t>725291723</t>
  </si>
  <si>
    <t>Nerezové madlo svislé</t>
  </si>
  <si>
    <t>-349152176</t>
  </si>
  <si>
    <t>725291620.6</t>
  </si>
  <si>
    <t>Velkoobjemový zásobník toaletních papírů typu JUMBO nerez</t>
  </si>
  <si>
    <t>-679888625</t>
  </si>
  <si>
    <t>554310792.1</t>
  </si>
  <si>
    <t>Souprava pro WC závěsná nerez (štětka s nádobou)</t>
  </si>
  <si>
    <t>440610120</t>
  </si>
  <si>
    <t>554310820</t>
  </si>
  <si>
    <t>Koš odpadkový drátěný závěsný nerezový k umyvadlu</t>
  </si>
  <si>
    <t>-109964498</t>
  </si>
  <si>
    <t>554310791</t>
  </si>
  <si>
    <t>Koš hygienický na stěnu 3,7l nerezový s vyjímatelnou plastovou nádobou 200x300x170mm</t>
  </si>
  <si>
    <t>-166383049</t>
  </si>
  <si>
    <t>554310891</t>
  </si>
  <si>
    <t>Zásobník hygienických sáčků WC BAG - hygokazeta, nerez vč. náplně</t>
  </si>
  <si>
    <t>1917045826</t>
  </si>
  <si>
    <t>725291511</t>
  </si>
  <si>
    <t>Dávkovač tekutého mýdla na 350 ml nerez</t>
  </si>
  <si>
    <t>1450007882</t>
  </si>
  <si>
    <t>725291620.7</t>
  </si>
  <si>
    <t>Zásobník papírových ručníků nerez</t>
  </si>
  <si>
    <t>1798942546</t>
  </si>
  <si>
    <t>60310051</t>
  </si>
  <si>
    <t>Osoušeč rukou OB 120 2200W ANTIVANDAL CHROM</t>
  </si>
  <si>
    <t>1850163442</t>
  </si>
  <si>
    <t>725291620.3</t>
  </si>
  <si>
    <t>Zrcadlo v AL rámu nad umyvadlo</t>
  </si>
  <si>
    <t>392661268</t>
  </si>
  <si>
    <t>3*0,5*0,5</t>
  </si>
  <si>
    <t>725291620.4</t>
  </si>
  <si>
    <t>Věšák dvojitý, nerez</t>
  </si>
  <si>
    <t>1834063620</t>
  </si>
  <si>
    <t>725980123</t>
  </si>
  <si>
    <t>Dvířka 30/30</t>
  </si>
  <si>
    <t>2046763938</t>
  </si>
  <si>
    <t>725590811</t>
  </si>
  <si>
    <t>Přemístění vnitrostaveništní demontovaných pro zařizovací předměty v objektech výšky do 6 m</t>
  </si>
  <si>
    <t>243978389</t>
  </si>
  <si>
    <t>998725201</t>
  </si>
  <si>
    <t>Přesun hmot procentní pro zařizovací předměty v objektech v do 6 m</t>
  </si>
  <si>
    <t>88380700</t>
  </si>
  <si>
    <t>726</t>
  </si>
  <si>
    <t>Zdravotechnika - předstěnové instalace</t>
  </si>
  <si>
    <t>726131043</t>
  </si>
  <si>
    <t>Instalační předstěna - klozet závěsný v 1120 mm s ovládáním zepředu pro postižené do stěn s kov kcí</t>
  </si>
  <si>
    <t>424895581</t>
  </si>
  <si>
    <t>726141031</t>
  </si>
  <si>
    <t>Instalační předstěna - klozet závěsný v 980 mm s ovládáním zepředu nebo shora do kombinovaných stěn</t>
  </si>
  <si>
    <t>1273290808</t>
  </si>
  <si>
    <t>726191002</t>
  </si>
  <si>
    <t>Souprava pro předstěnovou montáž</t>
  </si>
  <si>
    <t>-2135274602</t>
  </si>
  <si>
    <t>998726211</t>
  </si>
  <si>
    <t>Přesun hmot procentní pro instalační prefabrikáty v objektech v do 6 m</t>
  </si>
  <si>
    <t>-1313854941</t>
  </si>
  <si>
    <t>763</t>
  </si>
  <si>
    <t>Konstrukce suché výstavby</t>
  </si>
  <si>
    <t>763131533</t>
  </si>
  <si>
    <t>SDK podhled deska 1xDF 15 TI 60 mm 50 kg/m3 jednovrstvá spodní kce profil CD+UD</t>
  </si>
  <si>
    <t>-964300225</t>
  </si>
  <si>
    <t>763131713</t>
  </si>
  <si>
    <t>SDK podhled napojení na obvodové konstrukce profilem</t>
  </si>
  <si>
    <t>-689384413</t>
  </si>
  <si>
    <t>763131714</t>
  </si>
  <si>
    <t>SDK podhled základní penetrační nátěr</t>
  </si>
  <si>
    <t>1410134518</t>
  </si>
  <si>
    <t>998763401</t>
  </si>
  <si>
    <t>Přesun hmot procentní pro sádrokartonové konstrukce v objektech v do 6 m</t>
  </si>
  <si>
    <t>1954195182</t>
  </si>
  <si>
    <t>766660001</t>
  </si>
  <si>
    <t>Montáž dveřních křídel otvíravých 1křídlových š do 0,8 m do ocelové zárubně vč. okopového plechu</t>
  </si>
  <si>
    <t>60484477</t>
  </si>
  <si>
    <t>61160320</t>
  </si>
  <si>
    <t>dveře jednokřídlé dřevěné vč. mřížky plastové plné 600-700x1970mm</t>
  </si>
  <si>
    <t>1011104927</t>
  </si>
  <si>
    <t>54915211</t>
  </si>
  <si>
    <t>plech okopový nerez 715x250x0,6mm</t>
  </si>
  <si>
    <t>265826962</t>
  </si>
  <si>
    <t>998766201</t>
  </si>
  <si>
    <t>Přesun hmot procentní pro konstrukce truhlářské v objektech v do 6 m</t>
  </si>
  <si>
    <t>-1545716400</t>
  </si>
  <si>
    <t>767641110.1</t>
  </si>
  <si>
    <t>832851627</t>
  </si>
  <si>
    <t>549146240</t>
  </si>
  <si>
    <t>klika včetně štítu a montážního materiálu - dozický zámek</t>
  </si>
  <si>
    <t>2047927142</t>
  </si>
  <si>
    <t>549250150</t>
  </si>
  <si>
    <t>zámek stavební zadlabací dozický 02-03 L Zn</t>
  </si>
  <si>
    <t>2130314584</t>
  </si>
  <si>
    <t>-13885661</t>
  </si>
  <si>
    <t>1691728298</t>
  </si>
  <si>
    <t>771</t>
  </si>
  <si>
    <t>Podlahy z dlaždic</t>
  </si>
  <si>
    <t>771574113.1</t>
  </si>
  <si>
    <t>Montáž podlah keramických režných hladkých lepených flexibilním lepidlem do 12 ks/m2</t>
  </si>
  <si>
    <t>483214487</t>
  </si>
  <si>
    <t>597614060.1</t>
  </si>
  <si>
    <t>dlaždice keramické slinuté neglazované TAURUS Color, úprava protiskluz (R9, A) - odstín dle výběru investora 29,8 x 29,8 x 0,9 cm</t>
  </si>
  <si>
    <t>120544405</t>
  </si>
  <si>
    <t>31,28*1,1 'Přepočtené koeficientem množství</t>
  </si>
  <si>
    <t>771591111</t>
  </si>
  <si>
    <t>Podlahy penetrace podkladu</t>
  </si>
  <si>
    <t>222760662</t>
  </si>
  <si>
    <t>998771201</t>
  </si>
  <si>
    <t>Přesun hmot procentní pro podlahy z dlaždic v objektech v do 6 m</t>
  </si>
  <si>
    <t>213308534</t>
  </si>
  <si>
    <t>781</t>
  </si>
  <si>
    <t>Dokončovací práce - obklady</t>
  </si>
  <si>
    <t>127</t>
  </si>
  <si>
    <t>781474113</t>
  </si>
  <si>
    <t>Montáž obkladů vnitřních keramických hladkých do 19 ks/m2 lepených flexibilním lepidlem</t>
  </si>
  <si>
    <t>1625531272</t>
  </si>
  <si>
    <t>(2*1,35+2*1,7+2*1,35+2*1,7)*2"WC Ž"</t>
  </si>
  <si>
    <t>(2*1,7+2*1,5+2,75+1,85+1,6+0,35+1,15+1,5-2*0,7+2*1,4+2*1,6-0,7)*2"WC M"</t>
  </si>
  <si>
    <t>(2*2,15+2*3,3)*2"bezb. WC"</t>
  </si>
  <si>
    <t>(2*2,25+2*3,3)*2"úklid"</t>
  </si>
  <si>
    <t>597610391</t>
  </si>
  <si>
    <t>obkládačky keramické - matné barevné hladké 198 x 398x 7 mm COLOR ONE - barva dle výběru investora</t>
  </si>
  <si>
    <t>58877877</t>
  </si>
  <si>
    <t>107,4*1,1 'Přepočtené koeficientem množství</t>
  </si>
  <si>
    <t>129</t>
  </si>
  <si>
    <t>781495111</t>
  </si>
  <si>
    <t>Penetrace podkladu vnitřních obkladů</t>
  </si>
  <si>
    <t>-612570953</t>
  </si>
  <si>
    <t>130</t>
  </si>
  <si>
    <t>998781201</t>
  </si>
  <si>
    <t>Přesun hmot procentní pro obklady keramické v objektech v do 6 m</t>
  </si>
  <si>
    <t>-65261855</t>
  </si>
  <si>
    <t>131</t>
  </si>
  <si>
    <t>783102801</t>
  </si>
  <si>
    <t>Odstranění nátěrů okartáčováním z ocelových konstrukcí</t>
  </si>
  <si>
    <t>-1933871190</t>
  </si>
  <si>
    <t>10"zárubně a ostatní doplňkové kovové kce"</t>
  </si>
  <si>
    <t>132</t>
  </si>
  <si>
    <t>574181051</t>
  </si>
  <si>
    <t>784</t>
  </si>
  <si>
    <t>Dokončovací práce - malby</t>
  </si>
  <si>
    <t>133</t>
  </si>
  <si>
    <t>784121001</t>
  </si>
  <si>
    <t>Oškrabání malby v mísnostech výšky do 3,80 m</t>
  </si>
  <si>
    <t>92649535</t>
  </si>
  <si>
    <t>134</t>
  </si>
  <si>
    <t>784181101</t>
  </si>
  <si>
    <t>Základní akrylátová jednonásobná penetrace podkladu v místnostech výšky do 3,80m</t>
  </si>
  <si>
    <t>1225883805</t>
  </si>
  <si>
    <t>57+31,28</t>
  </si>
  <si>
    <t>135</t>
  </si>
  <si>
    <t>784211101</t>
  </si>
  <si>
    <t>Dvojnásobné bílé malby ze směsí za mokra výborně otěruvzdorných v místnostech výšky do 3,80 m</t>
  </si>
  <si>
    <t>-1181979001</t>
  </si>
  <si>
    <t>007 - Oprava vnitřních prostor 1NP</t>
  </si>
  <si>
    <t xml:space="preserve">    O01 - Mobiliář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</si>
  <si>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</si>
  <si>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</si>
  <si>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</si>
  <si>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</si>
  <si>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07 -  Ostatní náklady, najetí, komplexní vyzkoušení, seřízení a zaregulování</t>
  </si>
  <si>
    <t xml:space="preserve">    776 - Podlahy povlakové</t>
  </si>
  <si>
    <t xml:space="preserve">    781 - Dokončovací práce - obklady keramické</t>
  </si>
  <si>
    <t>310279842</t>
  </si>
  <si>
    <t>Zazdívka otvorů pl do 4 m2 ve zdivu nadzákladovém z nepálených tvárnic tl do 300 mm</t>
  </si>
  <si>
    <t>1263486613</t>
  </si>
  <si>
    <t>1,4*2,2*0,45"dveře z čekárny do rozvodny"</t>
  </si>
  <si>
    <t>2*2*0,15+1*1*0,15"po luxferech z čekárny do technologie"</t>
  </si>
  <si>
    <t>1,5*2*0,3+0,5*0,7*0,3+0,6*2*0,45"zázemí PO - bývalá úschovna zavazadel"</t>
  </si>
  <si>
    <t>683168365</t>
  </si>
  <si>
    <t>(3,5+2)*3,5"technologie"</t>
  </si>
  <si>
    <t>317142444</t>
  </si>
  <si>
    <t>Překlad nenosný pórobetonový š 150 mm v do 250 mm na tenkovrstvou maltu dl do 1500 mm</t>
  </si>
  <si>
    <t>-1082308864</t>
  </si>
  <si>
    <t>-1687289407</t>
  </si>
  <si>
    <t>2023950573</t>
  </si>
  <si>
    <t>19,25*2+12,63*2"nové příčky, dozdívky"</t>
  </si>
  <si>
    <t>-466105217</t>
  </si>
  <si>
    <t>4*5*3,5"pokladna"</t>
  </si>
  <si>
    <t>(2*4,8+2*5)*3,5"čekárna"</t>
  </si>
  <si>
    <t>(5+3,5+2+1,5+7+5)*3,5"komerce u technologie"</t>
  </si>
  <si>
    <t>(2*3,5+2*2)*3,5"technologie"</t>
  </si>
  <si>
    <t>(2*4,7+2*4,4)*3,5"komerce u komunikace"</t>
  </si>
  <si>
    <t>(2*2,6+2*4,4)*3,5"rozvodna"</t>
  </si>
  <si>
    <t>(2*4,7+2*4,4)*3,5"zázemí PO - bývalá úschovna zavazadel"</t>
  </si>
  <si>
    <t>(2*8,4+2*4,1)*3"komerce - bývalá učebna"</t>
  </si>
  <si>
    <t>1667651250</t>
  </si>
  <si>
    <t>1676268016</t>
  </si>
  <si>
    <t>-1796769469</t>
  </si>
  <si>
    <t>623356752</t>
  </si>
  <si>
    <t>5*5*0,08"pokladna"</t>
  </si>
  <si>
    <t>4,8*5*0,08"čekárna"</t>
  </si>
  <si>
    <t>5*5*0,08+2*1,5*0,08"komerce u technologie"</t>
  </si>
  <si>
    <t>3,5*2*0,08"technologie"</t>
  </si>
  <si>
    <t>4,7*4,4*0,08"komerce u komunikace"</t>
  </si>
  <si>
    <t>2,6*4,4*0,08"rozvodna"</t>
  </si>
  <si>
    <t>4,7*4,4*0,08"zázemí PO - bývalá úschovna zavazadel"</t>
  </si>
  <si>
    <t>8,4*4,1*0,08"komerce - bývalá učebna"</t>
  </si>
  <si>
    <t>894705315</t>
  </si>
  <si>
    <t>5*5*0,1"pokladna"</t>
  </si>
  <si>
    <t>4,8*5*0,1"čekárna"</t>
  </si>
  <si>
    <t>5*5*0,1+2*1,5*0,1"komerce u technologie"</t>
  </si>
  <si>
    <t>3,5*2*0,1"technologie"</t>
  </si>
  <si>
    <t>4,7*4,4*0,1"komerce u komunikace"</t>
  </si>
  <si>
    <t>2,6*4,4*0,1"rozvodna"</t>
  </si>
  <si>
    <t>4,7*4,4*0,1"zázemí PO - bývalá úschovna zavazadel"</t>
  </si>
  <si>
    <t>8,4*4,1*0,1"komerce - bývalá učebna"</t>
  </si>
  <si>
    <t>-1217850374</t>
  </si>
  <si>
    <t>-2133980866</t>
  </si>
  <si>
    <t>2135529321</t>
  </si>
  <si>
    <t>4*5"pokladna"</t>
  </si>
  <si>
    <t>2*4,8+2*5"čekárna"</t>
  </si>
  <si>
    <t>5+3,5+2+1,5+7+5"komerce u technologie"</t>
  </si>
  <si>
    <t>2*3,5+2*2"technologie"</t>
  </si>
  <si>
    <t>2*4,7+2*4,4"komerce u komunikace"</t>
  </si>
  <si>
    <t>2*2,6+2*4,4"rozvodna"</t>
  </si>
  <si>
    <t>2*4,7+2*4,4"zázemí PO - bývalá úschovna zavazadel"</t>
  </si>
  <si>
    <t>2*8,4+2*4,1"komerce - bývalá učebna"</t>
  </si>
  <si>
    <t>1399066865</t>
  </si>
  <si>
    <t>-1417853226</t>
  </si>
  <si>
    <t>171,24*0,1</t>
  </si>
  <si>
    <t>-102050948</t>
  </si>
  <si>
    <t>55331482</t>
  </si>
  <si>
    <t>zárubeň jednokřídlá ocelová pro zdění tl stěny 75-100mm rozměru 800/1970, 2100mm</t>
  </si>
  <si>
    <t>1205195244</t>
  </si>
  <si>
    <t>1924311263</t>
  </si>
  <si>
    <t>5*5"pokladna"</t>
  </si>
  <si>
    <t>4,8*5"čekárna"</t>
  </si>
  <si>
    <t>5*5+2*1,5"komerce u technologie"</t>
  </si>
  <si>
    <t>3,5*2"technologie"</t>
  </si>
  <si>
    <t>4,7*4,4"komerce u komunikace"</t>
  </si>
  <si>
    <t>2,6*4,4"rozvodna"</t>
  </si>
  <si>
    <t>4,7*4,4"zázemí PO - bývalá úschovna zavazadel"</t>
  </si>
  <si>
    <t>8,4*4,1"komerce - bývalá učebna"</t>
  </si>
  <si>
    <t>101192671</t>
  </si>
  <si>
    <t>95290111R</t>
  </si>
  <si>
    <t>Dočasné vyklizení a zpětné nastěhování a osazení vybavení a zařízení pro provedení prací - nábytek, zařízení, nástěnky, šatní skříně, klaprámy aj.</t>
  </si>
  <si>
    <t>-298671732</t>
  </si>
  <si>
    <t>95290111R2</t>
  </si>
  <si>
    <t>Opatření nutná k ochraně a zabezpečení sdělovacího a ostatního zařízení pro provedení prací včetně projednání</t>
  </si>
  <si>
    <t>1015136785</t>
  </si>
  <si>
    <t>Poznámka k položce:_x000d_
Položka obsahuje veškeré konstrukce a práce pro zajištění provizorního chodu objektu po dobu akce včetně ochrany obsluhy a zařízení (práce budou probíhat za provozu)</t>
  </si>
  <si>
    <t>-1482817908</t>
  </si>
  <si>
    <t>1349652190</t>
  </si>
  <si>
    <t>2*2+1*1"luxfery čekárna"</t>
  </si>
  <si>
    <t>965043441</t>
  </si>
  <si>
    <t>Bourání podkladů pod dlažby betonových s potěrem nebo teracem tl do 150 mm pl přes 4 m2</t>
  </si>
  <si>
    <t>1974323682</t>
  </si>
  <si>
    <t>5*5*0,15"pokladna"</t>
  </si>
  <si>
    <t>4,8*5*0,15"čekárna"</t>
  </si>
  <si>
    <t>5*5*0,15+2*1,5*0,15"komerce u technologie"</t>
  </si>
  <si>
    <t>3,5*2*0,15"technologie"</t>
  </si>
  <si>
    <t>4,7*4,4*0,15"komerce u komunikace"</t>
  </si>
  <si>
    <t>2,6*4,4*0,15"rozvodna"</t>
  </si>
  <si>
    <t>4,7*4,4*0,15"zázemí PO - bývalá úschovna zavazadel"</t>
  </si>
  <si>
    <t>8,4*4,1*0,15"komerce - bývalá učebna"</t>
  </si>
  <si>
    <t>413503048</t>
  </si>
  <si>
    <t>5*5*0,3"pokladna"</t>
  </si>
  <si>
    <t>4,8*5*0,3"čekárna"</t>
  </si>
  <si>
    <t>5*5*0,3+2*1,5*0,3"komerce u technologie"</t>
  </si>
  <si>
    <t>3,5*2*0,3"technologie"</t>
  </si>
  <si>
    <t>4,7*4,4*0,3"komerce u komunikace"</t>
  </si>
  <si>
    <t>2,6*4,4*0,3"rozvodna"</t>
  </si>
  <si>
    <t>4,7*4,4*0,3"zázemí PO - bývalá úschovna zavazadel"</t>
  </si>
  <si>
    <t>8,4*4,1*0,3"komerce - bývalá učebna"</t>
  </si>
  <si>
    <t>968062245</t>
  </si>
  <si>
    <t>Vybourání dřevěných rámů oken jednoduchých včetně křídel pl do 2 m2</t>
  </si>
  <si>
    <t>174888707</t>
  </si>
  <si>
    <t>1,5*2+0,5*0,7+0,6*2"zázemí PO - bývalá úschovna zavazadel"</t>
  </si>
  <si>
    <t>968062455</t>
  </si>
  <si>
    <t>Vybourání dřevěných dveřních zárubní pl do 2 m2 včetně křídel</t>
  </si>
  <si>
    <t>528690920</t>
  </si>
  <si>
    <t>1,4*2,2"dveře z čekárny do rozvodny"</t>
  </si>
  <si>
    <t>975032240</t>
  </si>
  <si>
    <t>Úprava a podchycení stávajících příček po vybourání podlahy</t>
  </si>
  <si>
    <t>1018301182</t>
  </si>
  <si>
    <t>2*5+2*4,4</t>
  </si>
  <si>
    <t>Otlučení vnitřní vápenné nebo vápenocementové omítky stěn v rozsahu do 50 %</t>
  </si>
  <si>
    <t>-1083507013</t>
  </si>
  <si>
    <t>-532953202</t>
  </si>
  <si>
    <t>3*2"umyvadla"</t>
  </si>
  <si>
    <t>585429824</t>
  </si>
  <si>
    <t>-189454712</t>
  </si>
  <si>
    <t>997013211</t>
  </si>
  <si>
    <t>Vnitrostaveništní doprava suti a vybouraných hmot pro budovy v do 6 m ručně</t>
  </si>
  <si>
    <t>-1094119491</t>
  </si>
  <si>
    <t>-597251958</t>
  </si>
  <si>
    <t>-1764707533</t>
  </si>
  <si>
    <t>148,393*19 'Přepočtené koeficientem množství</t>
  </si>
  <si>
    <t>1078225448</t>
  </si>
  <si>
    <t>1338979422</t>
  </si>
  <si>
    <t>148,393-0,85-10,25-56,509-71,921</t>
  </si>
  <si>
    <t>171201211</t>
  </si>
  <si>
    <t>Poplatek za uložení odpadu ze sypkých materiálů na skládce - omítka (skládkovné)</t>
  </si>
  <si>
    <t>-1127504384</t>
  </si>
  <si>
    <t>1408545636</t>
  </si>
  <si>
    <t>56,509</t>
  </si>
  <si>
    <t>Poplatek za uložení stavebního odpadu na skládce (skládkovné) - násyp pod podlahami</t>
  </si>
  <si>
    <t>966498249</t>
  </si>
  <si>
    <t>-1129169812</t>
  </si>
  <si>
    <t>O0012</t>
  </si>
  <si>
    <t>D+M lavice do čekárny , vel. 1260-1300, vč povrchové úpravy - upřesnění dle TZ</t>
  </si>
  <si>
    <t>-2112579707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</si>
  <si>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</si>
  <si>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</si>
  <si>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</si>
  <si>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-528355563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</si>
  <si>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</si>
  <si>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mobiliáře/vybavení místnosti</t>
  </si>
  <si>
    <t>841064868</t>
  </si>
  <si>
    <t>-535077577</t>
  </si>
  <si>
    <t>819424823</t>
  </si>
  <si>
    <t>171,24*0,00035 "Přepočtené koeficientem množství</t>
  </si>
  <si>
    <t>-845266039</t>
  </si>
  <si>
    <t>150*0,15</t>
  </si>
  <si>
    <t>-1257408228</t>
  </si>
  <si>
    <t>22,5*0,00035 "Přepočtené koeficientem množství</t>
  </si>
  <si>
    <t>1127215037</t>
  </si>
  <si>
    <t>53121150</t>
  </si>
  <si>
    <t>171,24*1,2 "Přepočtené koeficientem množství</t>
  </si>
  <si>
    <t>-538678991</t>
  </si>
  <si>
    <t>-1109761003</t>
  </si>
  <si>
    <t>22,5*1,2 "Přepočtené koeficientem množství</t>
  </si>
  <si>
    <t>-1446083633</t>
  </si>
  <si>
    <t>869005568</t>
  </si>
  <si>
    <t>-1548185045</t>
  </si>
  <si>
    <t>171,24*1,02 "Přepočtené koeficientem množství</t>
  </si>
  <si>
    <t>-928522042</t>
  </si>
  <si>
    <t>Kompletní demontáž a odstranění stávajícího kanalizačního potrubí</t>
  </si>
  <si>
    <t>239924708</t>
  </si>
  <si>
    <t>-1436771058</t>
  </si>
  <si>
    <t>Poznámka k položce:_x000d_
Dopojeno bude na měněné rozvody v suterénu</t>
  </si>
  <si>
    <t>2"pokladna, zázemí PO"</t>
  </si>
  <si>
    <t>1140023171</t>
  </si>
  <si>
    <t>1344671918</t>
  </si>
  <si>
    <t>Poznámka k položce:_x000d_
Veškeré rozvody budou demontovány až po hlavní přívod v suterénu VB vč. průrazu</t>
  </si>
  <si>
    <t>343344895</t>
  </si>
  <si>
    <t>Zřízení revizní niky s dvířky ve zdi pro podružné měření a možnosti uzavření</t>
  </si>
  <si>
    <t>525301613</t>
  </si>
  <si>
    <t>Poznámka k položce:_x000d_
Na vhodném místě dle vyjádření místního správce bude vysekána nika pro osazení podružného vodoměru s uzávěry s uzamykatelnými dvířky.</t>
  </si>
  <si>
    <t>443068716</t>
  </si>
  <si>
    <t>-1600258977</t>
  </si>
  <si>
    <t>Rozvody vnitřního vodovodu teplé vody do 5m do DN 20 vč. osazení, upevnění, propojení, připojení, tlakové zkoušky, zednických přípomocí, potrubí, tvarovek, armatur, izolace a montážního materiálu a konečného zapravení</t>
  </si>
  <si>
    <t>808818576</t>
  </si>
  <si>
    <t>Rozvody vnitřního vodovodu studené vody do 15m do DN 25 vč. osazení, upevnění, propojení, připojení, tlakové zkoušky, zednických přípomocí, potrubí, tvarovek, armatur, izolace a montážního materiálu a konečného zapravení</t>
  </si>
  <si>
    <t>-1957075370</t>
  </si>
  <si>
    <t>Poznámka k položce:_x000d_
Veškeré rozvody budou provedeny až po hlavní přívod v suterénu VB vč. průrazu a izolovaného vedení pod dlažbou přístřešku pro bývalou učebnu</t>
  </si>
  <si>
    <t>5"3x komerce, pokladna, zázemí PO"</t>
  </si>
  <si>
    <t>-1830420926</t>
  </si>
  <si>
    <t>1919810715</t>
  </si>
  <si>
    <t>-6655635</t>
  </si>
  <si>
    <t>2005979203</t>
  </si>
  <si>
    <t>1919401140</t>
  </si>
  <si>
    <t>2*0,5*0,5</t>
  </si>
  <si>
    <t>-1419550076</t>
  </si>
  <si>
    <t>-1725172299</t>
  </si>
  <si>
    <t>725311121</t>
  </si>
  <si>
    <t>Dřez jednoduchý nerezový se zápachovou uzávěrkou s odkapávací plochou 560x480 mm a miskou</t>
  </si>
  <si>
    <t>1610814318</t>
  </si>
  <si>
    <t>725532101</t>
  </si>
  <si>
    <t>Elektrický ohřívač zásobníkový akumulační závěsný svislý 10 l / 2 kW - pod umyvadlo</t>
  </si>
  <si>
    <t>-1707077444</t>
  </si>
  <si>
    <t>-68398379</t>
  </si>
  <si>
    <t>Baterie dřezová nástěnná páková s otáčivým kulatým ústím a délkou ramínka 200 mm</t>
  </si>
  <si>
    <t>113762062</t>
  </si>
  <si>
    <t>725822611</t>
  </si>
  <si>
    <t>Baterie umyvadlová stojánková páková bez výpusti</t>
  </si>
  <si>
    <t>1282112999</t>
  </si>
  <si>
    <t>-537840321</t>
  </si>
  <si>
    <t>725861301</t>
  </si>
  <si>
    <t>Zápachová uzávěrka pro umyvadla DN 32 s přípojkou pro pračku nebo myčku</t>
  </si>
  <si>
    <t>-1637040147</t>
  </si>
  <si>
    <t>-1957316019</t>
  </si>
  <si>
    <t>727</t>
  </si>
  <si>
    <t>Zdravotechnika - požární ochrana</t>
  </si>
  <si>
    <t>Pol136</t>
  </si>
  <si>
    <t>Protipožární utěsnění prostupů protipožárním jednosložkovým akrylovým tmelem</t>
  </si>
  <si>
    <t>1997910379</t>
  </si>
  <si>
    <t>Pol137</t>
  </si>
  <si>
    <t>Štítky pro označení protipožární ucpávky</t>
  </si>
  <si>
    <t>821994704</t>
  </si>
  <si>
    <t>HZS423R</t>
  </si>
  <si>
    <t>Revize požární ochrany vč. vyhotovení zprávy</t>
  </si>
  <si>
    <t>-186107817</t>
  </si>
  <si>
    <t>733</t>
  </si>
  <si>
    <t>Ústřední vytápění - rozvodné potrubí</t>
  </si>
  <si>
    <t>733110806</t>
  </si>
  <si>
    <t>Demontáž potrubí ocelového závitového do DN 32</t>
  </si>
  <si>
    <t>253698244</t>
  </si>
  <si>
    <t>733223202</t>
  </si>
  <si>
    <t>Potrubí měděné D 15x1</t>
  </si>
  <si>
    <t>269698500</t>
  </si>
  <si>
    <t>733223203</t>
  </si>
  <si>
    <t>Potrubí měděné D 18x1</t>
  </si>
  <si>
    <t>416508587</t>
  </si>
  <si>
    <t>733223204</t>
  </si>
  <si>
    <t>Potrubí měděné D 22x1</t>
  </si>
  <si>
    <t>1377048972</t>
  </si>
  <si>
    <t>733223204R</t>
  </si>
  <si>
    <t>Potrubí měděné D 22x1 venkovní předizolované (pro vedení pod dlažbou)</t>
  </si>
  <si>
    <t>-556486992</t>
  </si>
  <si>
    <t>733223205</t>
  </si>
  <si>
    <t>Potrubí měděné D 28x1,5</t>
  </si>
  <si>
    <t>1785681618</t>
  </si>
  <si>
    <t>733224225</t>
  </si>
  <si>
    <t>Příplatek k potrubí měděnému za zhotovení přípojky z trubek měděných</t>
  </si>
  <si>
    <t>636156053</t>
  </si>
  <si>
    <t>733291101</t>
  </si>
  <si>
    <t>Zkouška těsnosti potrubí měděné do D 35x1,5</t>
  </si>
  <si>
    <t>2125526145</t>
  </si>
  <si>
    <t>73319192R</t>
  </si>
  <si>
    <t>Prostupy, chráničky, ostatní pomocný materiál a práce</t>
  </si>
  <si>
    <t>753789557</t>
  </si>
  <si>
    <t>04.0R</t>
  </si>
  <si>
    <t>Úprava a propojení stávající otopné soustavy v suterénu s novými rozvody kompletní</t>
  </si>
  <si>
    <t>-783436581</t>
  </si>
  <si>
    <t>733890803</t>
  </si>
  <si>
    <t>Přemístění potrubí demontovaného vodorovně do 100 m v objektech výšky přes 6 do 24 m</t>
  </si>
  <si>
    <t>1179181406</t>
  </si>
  <si>
    <t>998733201</t>
  </si>
  <si>
    <t>Přesun hmot procentní pro rozvody potrubí v objektech v do 6 m</t>
  </si>
  <si>
    <t>1650535113</t>
  </si>
  <si>
    <t>734</t>
  </si>
  <si>
    <t>Ústřední vytápění - armatury</t>
  </si>
  <si>
    <t>734221682</t>
  </si>
  <si>
    <t>Termostatická hlavice kapalinová PN 10 do 110°C otopných těles VK</t>
  </si>
  <si>
    <t>-1623219141</t>
  </si>
  <si>
    <t>734261403</t>
  </si>
  <si>
    <t>Armatura připojovací rohová G 3/4x18 PN 10 do 110°C radiátorů typu VK</t>
  </si>
  <si>
    <t>-2016811660</t>
  </si>
  <si>
    <t>722131943</t>
  </si>
  <si>
    <t>Svěrné šroubení</t>
  </si>
  <si>
    <t>831645122</t>
  </si>
  <si>
    <t>998734201</t>
  </si>
  <si>
    <t>Přesun hmot procentní pro armatury v objektech v do 6 m</t>
  </si>
  <si>
    <t>-1005229541</t>
  </si>
  <si>
    <t>735</t>
  </si>
  <si>
    <t>Ústřední vytápění - otopná tělesa</t>
  </si>
  <si>
    <t>735111810.1</t>
  </si>
  <si>
    <t>Demontáž otopného tělesa</t>
  </si>
  <si>
    <t>1608896815</t>
  </si>
  <si>
    <t>735494811</t>
  </si>
  <si>
    <t>Vypuštění vody z otopných těles</t>
  </si>
  <si>
    <t>-866632020</t>
  </si>
  <si>
    <t>735152577.KRD</t>
  </si>
  <si>
    <t>Otopné těleso panelové VK dvoudeskové 2 přídavné přestupní plochy KORADO Radik VK typ 22 výška/délka 600/1000mm výkon 1679W</t>
  </si>
  <si>
    <t>569868050</t>
  </si>
  <si>
    <t>2"zavazadla"</t>
  </si>
  <si>
    <t>3"komerce peron - bývalá dopr. kancelář"</t>
  </si>
  <si>
    <t>2"komerce komunikace"</t>
  </si>
  <si>
    <t>735152579.KRD</t>
  </si>
  <si>
    <t>Otopné těleso panelové VK dvoudeskové 2 přídavné přestupní plochy KORADO Radik VK typ 22 výška/délka 600/1200mm výkon 2015W</t>
  </si>
  <si>
    <t>1696953038</t>
  </si>
  <si>
    <t>2"pokladna"</t>
  </si>
  <si>
    <t>735152580.KRD</t>
  </si>
  <si>
    <t>Otopné těleso panelové VK dvoudeskové 2 přídavné přestupní plochy KORADO Radik VK typ 22 výška/délka 600/1400mm výkon 2351W</t>
  </si>
  <si>
    <t>261016846</t>
  </si>
  <si>
    <t>2"učebna - přístavek"</t>
  </si>
  <si>
    <t>735152583.KRD</t>
  </si>
  <si>
    <t>Otopné těleso panelové VK dvoudeskové 2 přídavné přestupní plochy KORADO Radik VK typ 22 výška/délka 600/2000mm výkon 3358W</t>
  </si>
  <si>
    <t>-530452952</t>
  </si>
  <si>
    <t>1"čekárna"</t>
  </si>
  <si>
    <t>735152593.KRD</t>
  </si>
  <si>
    <t>Otopné těleso panelové VK dvoudeskové 2 přídavné přestupní plochy KORADO Radik VK typ 22 výška/délka 900/600mm výkon 1388 W</t>
  </si>
  <si>
    <t>-886950856</t>
  </si>
  <si>
    <t>1"chodba"</t>
  </si>
  <si>
    <t>735890801</t>
  </si>
  <si>
    <t>Přemístění demontovaného otopného tělesa vodorovně 100 m v objektech výšky do 6 m</t>
  </si>
  <si>
    <t>-1580233508</t>
  </si>
  <si>
    <t>998735201</t>
  </si>
  <si>
    <t>Přesun hmot procentní pro otopná tělesa v objektech v do 6 m</t>
  </si>
  <si>
    <t>-773841891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</si>
  <si>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</si>
  <si>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</si>
  <si>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</si>
  <si>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</si>
  <si>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</si>
  <si>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-361753014</t>
  </si>
  <si>
    <t>07.02</t>
  </si>
  <si>
    <t>najetí, seřízení a zaregulování</t>
  </si>
  <si>
    <t>1813879535</t>
  </si>
  <si>
    <t>07.04</t>
  </si>
  <si>
    <t>napuštění a odvzdušnění</t>
  </si>
  <si>
    <t>-604568258</t>
  </si>
  <si>
    <t>762522812</t>
  </si>
  <si>
    <t>Demontáž podlah s polštáři z prken nebo fošen tloušťky přes 32 mm</t>
  </si>
  <si>
    <t>-1652129634</t>
  </si>
  <si>
    <t>-1818378772</t>
  </si>
  <si>
    <t>763131511</t>
  </si>
  <si>
    <t>SDK podhled deska 1xA 12,5 bez TI jednovrstvá spodní kce profil CD+UD</t>
  </si>
  <si>
    <t>-456724759</t>
  </si>
  <si>
    <t>763131512</t>
  </si>
  <si>
    <t>SDK podhled deska 1xA 12,5 s izolací jednovrstvá spodní kce profil CD+UD</t>
  </si>
  <si>
    <t>-1430725161</t>
  </si>
  <si>
    <t>774751423</t>
  </si>
  <si>
    <t>-470255408</t>
  </si>
  <si>
    <t>219012156</t>
  </si>
  <si>
    <t>766441821</t>
  </si>
  <si>
    <t>Demontáž parapetních desek dřevěných nebo plastových šířky do 30 cm délky přes 1,0 m</t>
  </si>
  <si>
    <t>2349103</t>
  </si>
  <si>
    <t>76665519D1</t>
  </si>
  <si>
    <t xml:space="preserve">Repase, úprava, revize, nátěr pokladního okna vč.  obložení ostění, novým zasklením, výměny vadných částí aj. orientační rozměry 85/120 cm</t>
  </si>
  <si>
    <t>-403438019</t>
  </si>
  <si>
    <t>Poznámka k položce:_x000d_
Odstranění starých nátěrů, ošetření dřevěných částí, vytmelení, přebroušení, impregnace a opatření novým dvojnásobným nátěrem.</t>
  </si>
  <si>
    <t>Montáž dveřních křídel otvíravých jednokřídlových š do 0,8 m do ocelové zárubně</t>
  </si>
  <si>
    <t>1836008639</t>
  </si>
  <si>
    <t>61161002</t>
  </si>
  <si>
    <t>dveře jednokřídlé voštinové povrch lakovaný plné 800x1970/2100mm</t>
  </si>
  <si>
    <t>-1025642613</t>
  </si>
  <si>
    <t>76681111R</t>
  </si>
  <si>
    <t>Kuchyňská linka sektorová (skládaná) vč. horních skříněk a pracovní desky</t>
  </si>
  <si>
    <t>953470569</t>
  </si>
  <si>
    <t>-1031122866</t>
  </si>
  <si>
    <t>-896265703</t>
  </si>
  <si>
    <t>kování bezpečnostní včetně štítu Golem nerez- knoflík-klika</t>
  </si>
  <si>
    <t>340705838</t>
  </si>
  <si>
    <t>-1083959786</t>
  </si>
  <si>
    <t>-1316646054</t>
  </si>
  <si>
    <t>4984076</t>
  </si>
  <si>
    <t>771474142</t>
  </si>
  <si>
    <t>Montáž soklíků z dlaždic keramických s požlábkem flexibilní lepidlo v do 120 mm</t>
  </si>
  <si>
    <t>-875207360</t>
  </si>
  <si>
    <t>59761312R</t>
  </si>
  <si>
    <t>sokl RAKO TAURUS s požlábkem 298 x 90 x 9 mm - odstín dle výběru investora</t>
  </si>
  <si>
    <t>600539628</t>
  </si>
  <si>
    <t>Poznámka k položce:_x000d_
Konečné barevné provedení bude odsouhlaseno na základě předložení vzorníku zástupcem investora na místě.</t>
  </si>
  <si>
    <t>771574113</t>
  </si>
  <si>
    <t>2128010379</t>
  </si>
  <si>
    <t>dlaždice keramické slinuté neglazované, úprava protiskluz min. R10 - odstín dle výběru investora 29,8 x 29,8 x 0,9 cm</t>
  </si>
  <si>
    <t>199719508</t>
  </si>
  <si>
    <t>42,44*1,1 'Přepočtené koeficientem množství</t>
  </si>
  <si>
    <t>136</t>
  </si>
  <si>
    <t>361639122</t>
  </si>
  <si>
    <t>137</t>
  </si>
  <si>
    <t>-539340746</t>
  </si>
  <si>
    <t>776</t>
  </si>
  <si>
    <t>Podlahy povlakové</t>
  </si>
  <si>
    <t>138</t>
  </si>
  <si>
    <t>776511810</t>
  </si>
  <si>
    <t>Demontáž povlakových podlah lepených bez podložky - vícevrstvých</t>
  </si>
  <si>
    <t>1128479092</t>
  </si>
  <si>
    <t>139</t>
  </si>
  <si>
    <t>776111311</t>
  </si>
  <si>
    <t>Vysátí podkladu povlakových podlah</t>
  </si>
  <si>
    <t>-1084120532</t>
  </si>
  <si>
    <t>140</t>
  </si>
  <si>
    <t>776141111</t>
  </si>
  <si>
    <t>Vyrovnání podkladu povlakových podlah stěrkou pevnosti 20 MPa tl 3 mm</t>
  </si>
  <si>
    <t>-2089198735</t>
  </si>
  <si>
    <t>141</t>
  </si>
  <si>
    <t>776121111</t>
  </si>
  <si>
    <t>Penetrace podkladu povlakových podlah</t>
  </si>
  <si>
    <t>335991828</t>
  </si>
  <si>
    <t>142</t>
  </si>
  <si>
    <t>776401800</t>
  </si>
  <si>
    <t>Odstranění soklíků a lišt pryžových nebo plastových</t>
  </si>
  <si>
    <t>61525888</t>
  </si>
  <si>
    <t>143</t>
  </si>
  <si>
    <t>776411111</t>
  </si>
  <si>
    <t>Montáž obvodových soklíků výšky do 80 mm</t>
  </si>
  <si>
    <t>-1967780049</t>
  </si>
  <si>
    <t>144</t>
  </si>
  <si>
    <t>284110100</t>
  </si>
  <si>
    <t>lišta speciální soklová krytiny z přírodního linolea</t>
  </si>
  <si>
    <t>-476769492</t>
  </si>
  <si>
    <t>38,2*1,1 'Přepočtené koeficientem množství</t>
  </si>
  <si>
    <t>145</t>
  </si>
  <si>
    <t>776251111</t>
  </si>
  <si>
    <t>Lepení pásů z přírodního linolea (marmolea) standardním lepidlem</t>
  </si>
  <si>
    <t>853872631</t>
  </si>
  <si>
    <t>146</t>
  </si>
  <si>
    <t>284110690R</t>
  </si>
  <si>
    <t>linoleum přírodní ze 100% dřevité moučky, tl. 2,50 mm, protiskluz, Topshield 2, zátěž 34/43, R9, Cfl S1</t>
  </si>
  <si>
    <t>-1513257150</t>
  </si>
  <si>
    <t>Poznámka k položce:_x000d_
Topshield 2, zátěž 34/43, R9, Cfl S1_x000d_
_x000d_
Konečné provedení a odstín bude vybrán a odsouhlasen zástupcem investora po předložení vzorníku.</t>
  </si>
  <si>
    <t>45,68*1,1 'Přepočtené koeficientem množství</t>
  </si>
  <si>
    <t>147</t>
  </si>
  <si>
    <t>776261111</t>
  </si>
  <si>
    <t>Montáž čistící zóny</t>
  </si>
  <si>
    <t>-1604399951</t>
  </si>
  <si>
    <t>3*1*0,5</t>
  </si>
  <si>
    <t>148</t>
  </si>
  <si>
    <t>69752100</t>
  </si>
  <si>
    <t>rohož textilní provedení 100% PP, zatavený do měkčeného PVC</t>
  </si>
  <si>
    <t>1437337155</t>
  </si>
  <si>
    <t>149</t>
  </si>
  <si>
    <t>69752152</t>
  </si>
  <si>
    <t>rámy náběhové-náběh úzký-45mm-Al</t>
  </si>
  <si>
    <t>2051805594</t>
  </si>
  <si>
    <t>150</t>
  </si>
  <si>
    <t>998776201</t>
  </si>
  <si>
    <t>Přesun hmot procentní pro podlahy povlakové v objektech v do 6 m</t>
  </si>
  <si>
    <t>-1503554440</t>
  </si>
  <si>
    <t>Dokončovací práce - obklady keramické</t>
  </si>
  <si>
    <t>151</t>
  </si>
  <si>
    <t>781474118</t>
  </si>
  <si>
    <t>Montáž obkladů vnitřních keramických hladkých do 50 ks/m2 lepených flexibilním lepidlem</t>
  </si>
  <si>
    <t>-971402634</t>
  </si>
  <si>
    <t>2*2"umyvadlo pokladna, zázemí PO"</t>
  </si>
  <si>
    <t>3*0,6"nad kuchyň. linkou"</t>
  </si>
  <si>
    <t>152</t>
  </si>
  <si>
    <t>597612550</t>
  </si>
  <si>
    <t xml:space="preserve">obkladačky keramické - kuchyně  (barevné) 15 x 15 x 0,6 cm I. j.</t>
  </si>
  <si>
    <t>-444503444</t>
  </si>
  <si>
    <t>5,8*1,04 'Přepočtené koeficientem množství</t>
  </si>
  <si>
    <t>153</t>
  </si>
  <si>
    <t>781479191</t>
  </si>
  <si>
    <t>Příplatek k montáži obkladů vnitřních keramických hladkých za plochu do 10 m2 jednotlivě</t>
  </si>
  <si>
    <t>-1679033214</t>
  </si>
  <si>
    <t>154</t>
  </si>
  <si>
    <t>781479195</t>
  </si>
  <si>
    <t>Příplatek k montáži obkladů vnitřních keramických hladkých za spárování bílým cementem</t>
  </si>
  <si>
    <t>1495851989</t>
  </si>
  <si>
    <t>155</t>
  </si>
  <si>
    <t>-1621140013</t>
  </si>
  <si>
    <t>156</t>
  </si>
  <si>
    <t>-667961180</t>
  </si>
  <si>
    <t>157</t>
  </si>
  <si>
    <t>Odstranění nátěrů z KDK konstrukcí</t>
  </si>
  <si>
    <t>976703169</t>
  </si>
  <si>
    <t>10"ostatní doplňkové kovové kce"</t>
  </si>
  <si>
    <t>158</t>
  </si>
  <si>
    <t>Nátěry syntetické KDK 1x antikorozní, 1x základní, 2x email</t>
  </si>
  <si>
    <t>-1976725375</t>
  </si>
  <si>
    <t>159</t>
  </si>
  <si>
    <t>783806805</t>
  </si>
  <si>
    <t>Odstranění nátěrů z omítek opálením s obroušením</t>
  </si>
  <si>
    <t>769376958</t>
  </si>
  <si>
    <t>160</t>
  </si>
  <si>
    <t>784171121</t>
  </si>
  <si>
    <t xml:space="preserve">Zakrytí vnitřních ploch, konstrukcí nebo prvků  v místnostech výšky do 3,80 m</t>
  </si>
  <si>
    <t>1123021145</t>
  </si>
  <si>
    <t>161</t>
  </si>
  <si>
    <t>921631444</t>
  </si>
  <si>
    <t>512,5+171,24</t>
  </si>
  <si>
    <t>162</t>
  </si>
  <si>
    <t>784121011</t>
  </si>
  <si>
    <t>Rozmývání podkladu po oškrabání malby v místnostech výšky do 3,80 m</t>
  </si>
  <si>
    <t>461974894</t>
  </si>
  <si>
    <t>163</t>
  </si>
  <si>
    <t>-334588979</t>
  </si>
  <si>
    <t>164</t>
  </si>
  <si>
    <t>784221101</t>
  </si>
  <si>
    <t>Dvojnásobné bílé malby ze směsí za sucha dobře otěruvzdorných v místnostech do 3,80 m</t>
  </si>
  <si>
    <t>-636048592</t>
  </si>
  <si>
    <t>165</t>
  </si>
  <si>
    <t>22037044R</t>
  </si>
  <si>
    <t>Zapravení a výměna stávajícího vedení oznamovacích a slaboproudých zařízení v rámci objektu</t>
  </si>
  <si>
    <t>1811781460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</si>
  <si>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</si>
  <si>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166</t>
  </si>
  <si>
    <t>742-03</t>
  </si>
  <si>
    <t>Demontáž hodin</t>
  </si>
  <si>
    <t>1313607283</t>
  </si>
  <si>
    <t>167</t>
  </si>
  <si>
    <t>742340002</t>
  </si>
  <si>
    <t>Montáž hodin nástěnných</t>
  </si>
  <si>
    <t>1196108812</t>
  </si>
  <si>
    <t>168</t>
  </si>
  <si>
    <t>742-04</t>
  </si>
  <si>
    <t>Čtvercové hodiny , průměr číselníku 40 dle norem SŽDC</t>
  </si>
  <si>
    <t>-780352838</t>
  </si>
  <si>
    <t>169</t>
  </si>
  <si>
    <t>501428287</t>
  </si>
  <si>
    <t>170</t>
  </si>
  <si>
    <t>22-M-000.1</t>
  </si>
  <si>
    <t>reproduktor DEXON SK 501, rozměry 160 × 160 × 60 mm, kompletní, provedení antivandal a dle EN 60 849 a BS 5239</t>
  </si>
  <si>
    <t>-2005224348</t>
  </si>
  <si>
    <t xml:space="preserve">Poznámka k položce:_x000d_
_x000d_
</t>
  </si>
  <si>
    <t>171</t>
  </si>
  <si>
    <t>-1272010940</t>
  </si>
  <si>
    <t>008 - Oprava vnitřních prostor 1PP</t>
  </si>
  <si>
    <t xml:space="preserve">    723 - Zdravotechnika - vnitřní plynovod</t>
  </si>
  <si>
    <t xml:space="preserve">    724 - Zdravotechnika - strojní vybavení</t>
  </si>
  <si>
    <t xml:space="preserve">    784 - Dokončovací práce - malby a tapety</t>
  </si>
  <si>
    <t>611131101</t>
  </si>
  <si>
    <t>Cementový postřik vnitřních stropů nanášený celoplošně ručně</t>
  </si>
  <si>
    <t>1514060804</t>
  </si>
  <si>
    <t>4,5*4,5+8,5*4,5</t>
  </si>
  <si>
    <t>611131105</t>
  </si>
  <si>
    <t>Cementový postřik vnitřních schodišťových konstrukcí nanášený celoplošně ručně</t>
  </si>
  <si>
    <t>-1946050059</t>
  </si>
  <si>
    <t>(2*4+2*4,5+1+2,5+1+2,5)*3+5*6"schodiště vč. stropu"</t>
  </si>
  <si>
    <t>612131101</t>
  </si>
  <si>
    <t>Cementový postřik vnitřních stěn nanášený celoplošně ručně</t>
  </si>
  <si>
    <t>-1530101936</t>
  </si>
  <si>
    <t>2*(4,2+2,1+1,35+2)*3"2"</t>
  </si>
  <si>
    <t>2*(3,6+1+1,35+2+1,35+2,1+4,5)*3"4,5"</t>
  </si>
  <si>
    <t>949101111</t>
  </si>
  <si>
    <t>Lešení pomocné pro objekty pozemních staveb s lešeňovou podlahou v do 1,9 m zatížení do 150 kg/m2</t>
  </si>
  <si>
    <t>-939434416</t>
  </si>
  <si>
    <t>58,5+30</t>
  </si>
  <si>
    <t>44713865</t>
  </si>
  <si>
    <t>978011191</t>
  </si>
  <si>
    <t>Otlučení (osekání) vnitřní vápenné nebo vápenocementové omítky stropů v rozsahu do 100 %</t>
  </si>
  <si>
    <t>679118366</t>
  </si>
  <si>
    <t>978013191</t>
  </si>
  <si>
    <t>Otlučení (osekání) vnitřní vápenné nebo vápenocementové omítky stěn v rozsahu do 100 %</t>
  </si>
  <si>
    <t>-21226063</t>
  </si>
  <si>
    <t>72+153,3</t>
  </si>
  <si>
    <t>97805954R.1</t>
  </si>
  <si>
    <t>Stavební přípomoce pro elektroinstalaci, slaboproud a ZTI kompletní vč. zapravení a povrchové úpravy</t>
  </si>
  <si>
    <t>1350740552</t>
  </si>
  <si>
    <t>1063303043</t>
  </si>
  <si>
    <t>1005898501</t>
  </si>
  <si>
    <t>567830306</t>
  </si>
  <si>
    <t>1670440915</t>
  </si>
  <si>
    <t>14,892*19 'Přepočtené koeficientem množství</t>
  </si>
  <si>
    <t>-1711081069</t>
  </si>
  <si>
    <t>14,89-10,364</t>
  </si>
  <si>
    <t>2118554845</t>
  </si>
  <si>
    <t>892597508</t>
  </si>
  <si>
    <t>-299703494</t>
  </si>
  <si>
    <t>Rozvody vnitřní kanalizace do DN 150 délky do 50m kompletní vč. osazení, upevnění, propojení, připojení tlakové zkoušky, zednických přípomocí vč. zapravení a začištění, potrubí, tvarovek a montážního materiálu</t>
  </si>
  <si>
    <t>1186885795</t>
  </si>
  <si>
    <t>Poznámka k položce:_x000d_
Hlavní odvod z objektu bude dopojen na kanalizační přípojku před objektem vč. průrazu z vnitřních prostor a začištěním. Do nového potrubí budou dopojeny veškeré nové vývody budované stavbou+podchyceny veškeré stávající nátoky. Stoupací potrubí pro byty bude dopojeno tak, aby v případě rekonstrukce bytové části byla možná výměna stoupacího potrubí neopravované části.</t>
  </si>
  <si>
    <t>-828814849</t>
  </si>
  <si>
    <t>57797866</t>
  </si>
  <si>
    <t>-23860218</t>
  </si>
  <si>
    <t>Rozvody vnitřního vodovodu studené vody do 80m do DN 32 vč. osazení, upevnění, propojení, připojení, tlakové zkoušky, zednických přípomocí, potrubí, tvarovek, armatur, izolace a montážního materiálu a konečného zapravení</t>
  </si>
  <si>
    <t>1374265507</t>
  </si>
  <si>
    <t>Poznámka k položce:_x000d_
Veškeré rozvody budou provedeny až po hlavní přívod v suterénu VB od vodoměru vč. průrazu a dopojení nového izolovaného vedení pod dlažbou přístřešku pro WC a učebnu ._x000d_
_x000d_
Do nového potrubí budou dopojeny veškeré nové vývody budované stavbou+podchyceny veškeré stávající. Stoupací potrubí pro byty bude dopojeno tak, aby v případě rekonstrukce bytové části byla možná výměna stoupacího potrubí neopravované části. Bude provedeno i dopojení nově budovaného ÚT.</t>
  </si>
  <si>
    <t>-350719968</t>
  </si>
  <si>
    <t>723</t>
  </si>
  <si>
    <t>Zdravotechnika - vnitřní plynovod</t>
  </si>
  <si>
    <t>72312080R</t>
  </si>
  <si>
    <t>Demontáž stávajícího potrubí a vybavení HUP</t>
  </si>
  <si>
    <t>79905498</t>
  </si>
  <si>
    <t>04.0R2</t>
  </si>
  <si>
    <t>Úprava a propojení stávající soustavy v suterénu s novými rozvody kompletní</t>
  </si>
  <si>
    <t>-35295299</t>
  </si>
  <si>
    <t>723181024</t>
  </si>
  <si>
    <t>Potrubí měděné tvrdé spojované lisováním DN 25 ZTI</t>
  </si>
  <si>
    <t>1940595212</t>
  </si>
  <si>
    <t>Poznámka k položce:_x000d_
Jedná se o náhradu za stávající potrubí včetně přípravy pro nové potrubí pro byty tak, aby mohlo dojít k rekonstrukci bytů včetně otopné soustavy bez zásahu do nově opravených konstrukcí</t>
  </si>
  <si>
    <t>72321210R</t>
  </si>
  <si>
    <t>Nová výstroj HUP kompletní včetně dopojení na nové potrubí a projednání</t>
  </si>
  <si>
    <t>616628976</t>
  </si>
  <si>
    <t>-602268590</t>
  </si>
  <si>
    <t>HZS423R2</t>
  </si>
  <si>
    <t>Revize plynu vč. protokolu</t>
  </si>
  <si>
    <t>-355753448</t>
  </si>
  <si>
    <t>998723201</t>
  </si>
  <si>
    <t>Přesun hmot procentní pro vnitřní plynovod v objektech v do 6 m</t>
  </si>
  <si>
    <t>-1871458955</t>
  </si>
  <si>
    <t>724</t>
  </si>
  <si>
    <t>Zdravotechnika - strojní vybavení</t>
  </si>
  <si>
    <t>724131112</t>
  </si>
  <si>
    <t>Čerpadlo stojanové s potrubím a dopojením do kanalizace do 15 m</t>
  </si>
  <si>
    <t>1511996788</t>
  </si>
  <si>
    <t>998724201</t>
  </si>
  <si>
    <t>Přesun hmot procentní pro strojní vybavení v objektech v do 6 m</t>
  </si>
  <si>
    <t>283297929</t>
  </si>
  <si>
    <t>402881562</t>
  </si>
  <si>
    <t>-326329597</t>
  </si>
  <si>
    <t>Dokončovací práce - malby a tapety</t>
  </si>
  <si>
    <t>1288319765</t>
  </si>
  <si>
    <t>784111001</t>
  </si>
  <si>
    <t>Oprášení (ometení ) podkladu v místnostech výšky do 3,80 m</t>
  </si>
  <si>
    <t>-1812612852</t>
  </si>
  <si>
    <t>58,5+153,3</t>
  </si>
  <si>
    <t>784111007</t>
  </si>
  <si>
    <t>Oprášení (ometení ) podkladu na schodišti o výšce podlaží do 3,80 m</t>
  </si>
  <si>
    <t>-622793145</t>
  </si>
  <si>
    <t>-780414536</t>
  </si>
  <si>
    <t>784181107</t>
  </si>
  <si>
    <t>Základní akrylátová jednonásobná penetrace podkladu na schodišti o výšce podlaží do 3,80 m</t>
  </si>
  <si>
    <t>2091949449</t>
  </si>
  <si>
    <t>784312021</t>
  </si>
  <si>
    <t>Dvojnásobné bílé vápenné malby v místnostech výšky do 3,80 m</t>
  </si>
  <si>
    <t>-1591088307</t>
  </si>
  <si>
    <t>784312027</t>
  </si>
  <si>
    <t>Dvojnásobné bílé vápenné malby na schodišti o výšce podlaží do 3,80 m</t>
  </si>
  <si>
    <t>-1695233364</t>
  </si>
  <si>
    <t>009 - Elektroinstalace (SEE)</t>
  </si>
  <si>
    <t>Soupis:</t>
  </si>
  <si>
    <t>A - Osvětlení</t>
  </si>
  <si>
    <t xml:space="preserve">    1 - Zemní práce</t>
  </si>
  <si>
    <t xml:space="preserve">    46-M - Zemní práce při extr.mont.pracích</t>
  </si>
  <si>
    <t>OST - Ostatní</t>
  </si>
  <si>
    <t>Zemní práce</t>
  </si>
  <si>
    <t>131313102</t>
  </si>
  <si>
    <t>Hloubení jam v nesoudržných horninách třídy těžitelnosti II, skupiny 4 ručně</t>
  </si>
  <si>
    <t>953940021</t>
  </si>
  <si>
    <t>58932312</t>
  </si>
  <si>
    <t>beton C 12/15 kamenivo frakce 0/16</t>
  </si>
  <si>
    <t>1894867739</t>
  </si>
  <si>
    <t>174111101</t>
  </si>
  <si>
    <t>Zásyp jam, šachet rýh nebo kolem objektů sypaninou se zhutněním ručně</t>
  </si>
  <si>
    <t>-3410238</t>
  </si>
  <si>
    <t>1320020142-R</t>
  </si>
  <si>
    <t>Výkop kabelové trasy mechanizací š 50 cm, hl 80 cm v hornině tř. 4</t>
  </si>
  <si>
    <t>-24296035</t>
  </si>
  <si>
    <t>1320020162-R</t>
  </si>
  <si>
    <t>Výkop kabelové trasy mechanizací š 50 cm, hl 120 cm v hornině tř. 4</t>
  </si>
  <si>
    <t>2131914915</t>
  </si>
  <si>
    <t>1320030032-R</t>
  </si>
  <si>
    <t>Zához kabelové trasy mechanizací š 35 cm, hl 70 cm v hornině tř. 4</t>
  </si>
  <si>
    <t>-1030584967</t>
  </si>
  <si>
    <t>1320030162-R</t>
  </si>
  <si>
    <t>Zához kabelové trasy mechanizací š 50 cm, hl 120 cm v hornině tř. 4</t>
  </si>
  <si>
    <t>-367380056</t>
  </si>
  <si>
    <t>46-M</t>
  </si>
  <si>
    <t>Zemní práce při extr.mont.pracích</t>
  </si>
  <si>
    <t>460080013</t>
  </si>
  <si>
    <t>Základové konstrukce z monolitického betonu C 12/15 bez bednění</t>
  </si>
  <si>
    <t>58451983</t>
  </si>
  <si>
    <t>Ostatní</t>
  </si>
  <si>
    <t>7493100030</t>
  </si>
  <si>
    <t>Venkovní osvětlení Osvětlovací stožáry sklopné pro přídavnou montáž rozhlasového zařízení výšky do 6m, žárově zinkovaný, vč. výstroje</t>
  </si>
  <si>
    <t>414738367</t>
  </si>
  <si>
    <t>7493100460</t>
  </si>
  <si>
    <t>Venkovní osvětlení Výložníky pro osvětlovací stožáry Dvouramenný</t>
  </si>
  <si>
    <t>-748295116</t>
  </si>
  <si>
    <t>7493151020</t>
  </si>
  <si>
    <t>Montáž osvětlovacích stožárů včetně výstroje sklopných pro přídavnou montáž rozhlasového zařízení výšky do 12 m</t>
  </si>
  <si>
    <t>-1082218122</t>
  </si>
  <si>
    <t>7493152015</t>
  </si>
  <si>
    <t>Montáž ocelových výložníků pro osvětlovací stožáry na sloup nebo stěnu výšky do 6 m dvouramenných</t>
  </si>
  <si>
    <t>814390842</t>
  </si>
  <si>
    <t>7493152530</t>
  </si>
  <si>
    <t>Montáž svítidla pro železnici na sklopný stožár</t>
  </si>
  <si>
    <t>1726618129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</si>
  <si>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</si>
  <si>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</si>
  <si>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987181586</t>
  </si>
  <si>
    <t>7492502020</t>
  </si>
  <si>
    <t>Kabely, vodiče, šňůry Cu - nn Kabel silový 4 a 5-žílový Cu, plastová izolace CYKY 5J4 (5Cx4)</t>
  </si>
  <si>
    <t>233664611</t>
  </si>
  <si>
    <t>7492554010</t>
  </si>
  <si>
    <t>Montáž kabelů 4- a 5-žílových Cu do 16 mm2</t>
  </si>
  <si>
    <t>2002951339</t>
  </si>
  <si>
    <t>7492500190</t>
  </si>
  <si>
    <t>Kabely, vodiče, šňůry Cu - nn Vodič jednožílový Cu, plastová izolace H07V-U 1,5 černý (CY)</t>
  </si>
  <si>
    <t>960671722</t>
  </si>
  <si>
    <t>7492500200</t>
  </si>
  <si>
    <t>Kabely, vodiče, šňůry Cu - nn Vodič jednožílový Cu, plastová izolace H07V-U 1,5 hnědý (CY)</t>
  </si>
  <si>
    <t>1600784171</t>
  </si>
  <si>
    <t>7492500240</t>
  </si>
  <si>
    <t>Kabely, vodiče, šňůry Cu - nn Vodič jednožílový Cu, plastová izolace H07V-U 1,5 zž (CY)</t>
  </si>
  <si>
    <t>-1071135814</t>
  </si>
  <si>
    <t>7492500220</t>
  </si>
  <si>
    <t>Kabely, vodiče, šňůry Cu - nn Vodič jednožílový Cu, plastová izolace H07V-U 1,5 sv.modrý (CY)</t>
  </si>
  <si>
    <t>-366064702</t>
  </si>
  <si>
    <t>7492551010</t>
  </si>
  <si>
    <t>Montáž vodičů jednožílových Cu do 16 mm2</t>
  </si>
  <si>
    <t>409640642</t>
  </si>
  <si>
    <t>7492553010</t>
  </si>
  <si>
    <t>Montáž kabelů 2- a 3-žílových Cu do 16 mm2</t>
  </si>
  <si>
    <t>-1520224280</t>
  </si>
  <si>
    <t>7492501510</t>
  </si>
  <si>
    <t>Kabely, vodiče, šňůry Cu - nn Kabel silový Cu pro pohyblivé přívody, izolace pryžová H05RR-F 3G1,5 (3Cx1,5 CGSG)</t>
  </si>
  <si>
    <t>457070221</t>
  </si>
  <si>
    <t>7492400460</t>
  </si>
  <si>
    <t>Kabely, vodiče - vn Kabely nad 22kV Označovací štítek na kabel (100 ks)</t>
  </si>
  <si>
    <t>-691994746</t>
  </si>
  <si>
    <t>7492756020</t>
  </si>
  <si>
    <t>Pomocné práce pro montáž kabelů montáž označovacího štítku na kabel</t>
  </si>
  <si>
    <t>-1457723646</t>
  </si>
  <si>
    <t>7491100110</t>
  </si>
  <si>
    <t xml:space="preserve">Trubková vedení Ohebné elektroinstalační trubky KOPOFLEX  40 rudá</t>
  </si>
  <si>
    <t>-930474777</t>
  </si>
  <si>
    <t>7491151020</t>
  </si>
  <si>
    <t>Montáž trubek ohebných elektroinstalačních vlnitých pancéřových hadic z PVC uložených volně, pod nebo na omítku, na rošt, na stožár apod. průměru do 63 mm</t>
  </si>
  <si>
    <t>-24711815</t>
  </si>
  <si>
    <t>7491601420</t>
  </si>
  <si>
    <t>Uzemnění Hromosvodné vedení Svorka SP1 (SPb)</t>
  </si>
  <si>
    <t>-1950876724</t>
  </si>
  <si>
    <t>7491654010</t>
  </si>
  <si>
    <t>Montáž svorek spojovacích se 2 šrouby (typ SS, SO, SR03, aj.)</t>
  </si>
  <si>
    <t>1082289835</t>
  </si>
  <si>
    <t>7494003928</t>
  </si>
  <si>
    <t>Modulární přístroje Proudové chrániče Proudové chrániče G; S; do 125 A; 10 kA typ A-S 4-pólové, selektivní In 40 A, Ue AC 230/400 V, Idn 300 mA, 4pól, Inc 10 kA, typ A-S</t>
  </si>
  <si>
    <t>-925220491</t>
  </si>
  <si>
    <t>7494450515</t>
  </si>
  <si>
    <t>Montáž proudových chráničů čtyřpólových (10 kA)</t>
  </si>
  <si>
    <t>-88544228</t>
  </si>
  <si>
    <t>7494003128</t>
  </si>
  <si>
    <t>Modulární přístroje Jističe do 80 A; 10 kA 1-pólové In 16 A, Ue AC 230 V / DC 72 V, charakteristika B, 1pól, Icn 10 kA</t>
  </si>
  <si>
    <t>-1750128936</t>
  </si>
  <si>
    <t>7494351010</t>
  </si>
  <si>
    <t>Montáž jističů (do 10 kA) jednopólových do 20 A</t>
  </si>
  <si>
    <t>1258914430</t>
  </si>
  <si>
    <t>7494003078</t>
  </si>
  <si>
    <t>Modulární přístroje Jističe do 63 A; 6 kA 3-pólové In 13 A, Ue AC 230/400 V / DC 216 V, charakteristika B, 3pól, Icn 6 kA</t>
  </si>
  <si>
    <t>1542008159</t>
  </si>
  <si>
    <t>7494351030</t>
  </si>
  <si>
    <t>Montáž jističů (do 10 kA) třípólových do 20 A</t>
  </si>
  <si>
    <t>1722202654</t>
  </si>
  <si>
    <t>7494004192</t>
  </si>
  <si>
    <t>Modulární přístroje Spínací přístroje Instalační stykače AC Ith 20 A, Uc AC 230 V, 2x zapínací kontakt, AC-3: zap. 9A</t>
  </si>
  <si>
    <t>-1218786367</t>
  </si>
  <si>
    <t>7494556010</t>
  </si>
  <si>
    <t>Montáž vzduchových stykačů do 100 A</t>
  </si>
  <si>
    <t>-767625157</t>
  </si>
  <si>
    <t>7494010540</t>
  </si>
  <si>
    <t xml:space="preserve">Přístroje pro spínání a ovládání Svornice a pomocný materiál Ucpávkové vývodky Vývodka SCAME PG 16   s matkou</t>
  </si>
  <si>
    <t>629464216</t>
  </si>
  <si>
    <t>7494757012</t>
  </si>
  <si>
    <t>Montáž ucpávkových vývodek pro kabely, průměru do 28 mm</t>
  </si>
  <si>
    <t>-130866510</t>
  </si>
  <si>
    <t>7491600920</t>
  </si>
  <si>
    <t>Uzemnění Hromosvodné vedení Pásek pozink. FeZn 30x4</t>
  </si>
  <si>
    <t>-450885682</t>
  </si>
  <si>
    <t>7491651010</t>
  </si>
  <si>
    <t>Montáž vnitřního uzemnění uzemňovacích vodičů pevně na povrchu z pozinkované oceli (FeZn) do 120 mm2</t>
  </si>
  <si>
    <t>-1419986771</t>
  </si>
  <si>
    <t>7492700130</t>
  </si>
  <si>
    <t>Ukončení vodičů a kabelů Nn Lisovací dutinky izolované 1,5-8mm, sada 100 ks</t>
  </si>
  <si>
    <t>-288217505</t>
  </si>
  <si>
    <t>7493100120</t>
  </si>
  <si>
    <t>Venkovní osvětlení Osvětlovací stožáry pevné Sklápěcí zařízení pružinové, určeno pro sklápění osvětlovacích stožárů od 5 m do 8 m</t>
  </si>
  <si>
    <t>-140296287</t>
  </si>
  <si>
    <t>7493102000</t>
  </si>
  <si>
    <t>Venkovní osvětlení Elektrovýzbroje stožárů a stožárové rozvodnice Elektrovýzbroj stožáru pro 1 - 2 okruhy</t>
  </si>
  <si>
    <t>-1327971451</t>
  </si>
  <si>
    <t>7493155010</t>
  </si>
  <si>
    <t>Montáž elektrovýzbroje stožárů do 4 okruhů</t>
  </si>
  <si>
    <t>1286786269</t>
  </si>
  <si>
    <t>7493102030</t>
  </si>
  <si>
    <t>Venkovní osvětlení Elektrovýzbroje stožárů a stožárové rozvodnice Stožárová rozvodnice s třemi až čtyřmi jistícími prvky</t>
  </si>
  <si>
    <t>458899878</t>
  </si>
  <si>
    <t>7493155512</t>
  </si>
  <si>
    <t>Montáž stožárových rozvodnic s třemi až čtyřmi jistícími prvky</t>
  </si>
  <si>
    <t>-2009140559</t>
  </si>
  <si>
    <t>7498150520</t>
  </si>
  <si>
    <t>Vyhotovení výchozí revizní zprávy pro opravné práce vč. revize "D" dle vyhl. č. 100 příl. č. 4</t>
  </si>
  <si>
    <t>-1181835492</t>
  </si>
  <si>
    <t>7498151010</t>
  </si>
  <si>
    <t>Provedení technické prohlídky a zkoušky na silnoproudém zařízení, zařízení TV, zařízení NS, transformoven, EPZ pro opravné práce vč. vyhotovení průkazu způsobilosti UTZ</t>
  </si>
  <si>
    <t>-480301237</t>
  </si>
  <si>
    <t>7498152546</t>
  </si>
  <si>
    <t>Vyhotovení pravidelné revizní zprávy pro venkovní osvětlení doba provedení do 5 hod</t>
  </si>
  <si>
    <t>1842274827</t>
  </si>
  <si>
    <t>7498154010</t>
  </si>
  <si>
    <t>Měření intenzity osvětlení venkovních železničních prostranství</t>
  </si>
  <si>
    <t>421590168</t>
  </si>
  <si>
    <t>B - Silnoproud</t>
  </si>
  <si>
    <t xml:space="preserve">    O01 - Dodávky, Elektromontáže, Přidružené výkony k elektropracím_x000d_
</t>
  </si>
  <si>
    <t xml:space="preserve">    O02 - Dodávky a elektromontáže k rozvaděčům_x000d_
_x000d_
</t>
  </si>
  <si>
    <t xml:space="preserve">    O03 - Demontáže_x000d_
_x000d_
</t>
  </si>
  <si>
    <t xml:space="preserve">    O04 - Ostatní náklady_x000d_
_x000d_
</t>
  </si>
  <si>
    <t xml:space="preserve">    o05 - Revize, zkoušky, měření_x000d_
</t>
  </si>
  <si>
    <t xml:space="preserve">Dodávky, Elektromontáže, Přidružené výkony k elektropracím_x000d_
</t>
  </si>
  <si>
    <t>34555100</t>
  </si>
  <si>
    <t>zásuvka domovní jednoduchá 16A/250V</t>
  </si>
  <si>
    <t>696142121</t>
  </si>
  <si>
    <t>34555120</t>
  </si>
  <si>
    <t>zásuvka domovní dvojitá 16A/250V</t>
  </si>
  <si>
    <t>-1736751901</t>
  </si>
  <si>
    <t>345551040</t>
  </si>
  <si>
    <t>zásuvka dvojnásobná 16A/250Vstř s přepěťovou ochranou SPD st. 3</t>
  </si>
  <si>
    <t>559578995</t>
  </si>
  <si>
    <t>34551485</t>
  </si>
  <si>
    <t>zásuvka venkovní jednoduchá 16A/250V, nástěnná, IP54</t>
  </si>
  <si>
    <t>1978424117</t>
  </si>
  <si>
    <t>R34551485</t>
  </si>
  <si>
    <t>zásuvka venkovní jednoduchá kulatá PIN 16A/250V, nástěnná, IP44</t>
  </si>
  <si>
    <t>-832091266</t>
  </si>
  <si>
    <t>35811253</t>
  </si>
  <si>
    <t>zásuvka venkovní 3f, 32A/400V, nástěnná, IP44</t>
  </si>
  <si>
    <t>1418138695</t>
  </si>
  <si>
    <t>741313003</t>
  </si>
  <si>
    <t>montáž a zapojení zásuvka domovní</t>
  </si>
  <si>
    <t>-621734964</t>
  </si>
  <si>
    <t>409011</t>
  </si>
  <si>
    <t>spínač domovní 10A/250Vstř, řaz.1</t>
  </si>
  <si>
    <t>-1176966327</t>
  </si>
  <si>
    <t>R409011</t>
  </si>
  <si>
    <t>spínač domovní 10A/250Vstř, řaz.1, IP44</t>
  </si>
  <si>
    <t>-1634495534</t>
  </si>
  <si>
    <t>741310001</t>
  </si>
  <si>
    <t>montáž a zapojení spínač domovní 1pólový, řazení 1</t>
  </si>
  <si>
    <t>-998738771</t>
  </si>
  <si>
    <t>409021</t>
  </si>
  <si>
    <t>přepínač domovní 10A/250Vstř, řaz.5</t>
  </si>
  <si>
    <t>-46735470</t>
  </si>
  <si>
    <t>409023</t>
  </si>
  <si>
    <t>přepínač domovní 10A/250Vstř, řaz.6</t>
  </si>
  <si>
    <t>-613053409</t>
  </si>
  <si>
    <t>R409023</t>
  </si>
  <si>
    <t>přepínač domovní 10A/250Vstř, řaz.6, IP44</t>
  </si>
  <si>
    <t>-1129058667</t>
  </si>
  <si>
    <t>409026</t>
  </si>
  <si>
    <t>přepínač domovní 10A/250Vstř, řaz.7</t>
  </si>
  <si>
    <t>1960108230</t>
  </si>
  <si>
    <t>741310021</t>
  </si>
  <si>
    <t>montáž a zapojení přepínač domovní, řazení 5,6,7</t>
  </si>
  <si>
    <t>404147056</t>
  </si>
  <si>
    <t>R LUX01303</t>
  </si>
  <si>
    <t>pohybový senzor 360st. PIR, 10A/230V, IP20</t>
  </si>
  <si>
    <t>1798743247</t>
  </si>
  <si>
    <t>R741310001</t>
  </si>
  <si>
    <t>montáž a zapojení pohybový senzor 360st. PIR</t>
  </si>
  <si>
    <t>800161138</t>
  </si>
  <si>
    <t>R</t>
  </si>
  <si>
    <t>sada pro nouzovou signalizaci ABB 3280B-C10001 B pro imobilní WC</t>
  </si>
  <si>
    <t>279472618</t>
  </si>
  <si>
    <t>34571511</t>
  </si>
  <si>
    <t>krabice přístrojová instalační</t>
  </si>
  <si>
    <t>-1873979966</t>
  </si>
  <si>
    <t>741112061</t>
  </si>
  <si>
    <t>montáž a zapojení krabice přístrojová</t>
  </si>
  <si>
    <t>1071044750</t>
  </si>
  <si>
    <t>311317</t>
  </si>
  <si>
    <t>krabice odbočná s víčkem, včetně svorkovnice</t>
  </si>
  <si>
    <t>246678399</t>
  </si>
  <si>
    <t>741112001</t>
  </si>
  <si>
    <t>montáž a zapojení krabice odbočná s výstrojí</t>
  </si>
  <si>
    <t>1626992271</t>
  </si>
  <si>
    <t>R311317</t>
  </si>
  <si>
    <t xml:space="preserve">krabice zapuštěná s dvířky KT250, samozhášivý plast 205x255x70mm, 400V/16A, IP44,  pro instalaci transformátorů 230/12V pro splachování a vodovodní baterie</t>
  </si>
  <si>
    <t>-1509779145</t>
  </si>
  <si>
    <t>R311317.1</t>
  </si>
  <si>
    <t>krabice přechodová se svorkovnicí a víčkem, pro zapuštěnou montáž, samozhášivý plast 200x200x70mm, 400V/16A, IP44</t>
  </si>
  <si>
    <t>-1662478851</t>
  </si>
  <si>
    <t>741112001.1</t>
  </si>
  <si>
    <t>montáž a zapojení krabice zapuštěná s víčkem nebo dvířky</t>
  </si>
  <si>
    <t>-2061208776</t>
  </si>
  <si>
    <t>R.1</t>
  </si>
  <si>
    <t>drobný montážní a pomocný materiál</t>
  </si>
  <si>
    <t>605504887</t>
  </si>
  <si>
    <t>34823741</t>
  </si>
  <si>
    <t>A - Svítidlo LED kancelářské 36W/230V, 4000lm, IP20</t>
  </si>
  <si>
    <t>-38517381</t>
  </si>
  <si>
    <t>34823742</t>
  </si>
  <si>
    <t>B - Svítidlo LED kancelářské 64W/230V, 6900lm, IP20</t>
  </si>
  <si>
    <t>1380883212</t>
  </si>
  <si>
    <t>34823743</t>
  </si>
  <si>
    <t>C - Svítidlo LED přisazené, průmyslové 50W/230V, 6500lm, IP66</t>
  </si>
  <si>
    <t>-1091644485</t>
  </si>
  <si>
    <t>34823735</t>
  </si>
  <si>
    <t>D - Svítidlo nástěnné LED, délka 40cm, 4000K, 10 W</t>
  </si>
  <si>
    <t>2045993940</t>
  </si>
  <si>
    <t>34823744</t>
  </si>
  <si>
    <t>E - Svítidlo přisazené LED, 24W/230V, 1800lm, IP44, IK06 - PrevaLight Surface</t>
  </si>
  <si>
    <t>28510857</t>
  </si>
  <si>
    <t>34823733</t>
  </si>
  <si>
    <t>F - Svítidlo přisazené LED, 48W/230V, 3600lm, IP44, IK06 - PrevaLight Surface</t>
  </si>
  <si>
    <t>-1673514512</t>
  </si>
  <si>
    <t>7493100650</t>
  </si>
  <si>
    <t>VO - Venkovní náklopný LED reflektor, přisazená montáž, 29W/230V, 3250lm, 4000K, IP66, certifikovaný pro drážní prostředí</t>
  </si>
  <si>
    <t>-1480357324</t>
  </si>
  <si>
    <t>34838100</t>
  </si>
  <si>
    <t>NO - Sv. nouzové LED 2W s piktogramem a vlastním bateriovým zdrojem 2H</t>
  </si>
  <si>
    <t>104417309</t>
  </si>
  <si>
    <t>741371001</t>
  </si>
  <si>
    <t xml:space="preserve">montáž a zapojení svítidlo přisazené  nástěnné / stropní</t>
  </si>
  <si>
    <t>-1006046244</t>
  </si>
  <si>
    <t>R.2</t>
  </si>
  <si>
    <t>elektrický sálavý panel, 230V, 50Hz, 300-600W, IP24, přisazený na strop</t>
  </si>
  <si>
    <t>-339243813</t>
  </si>
  <si>
    <t>R.3</t>
  </si>
  <si>
    <t>montáž a zapojení el. přímotopu sálavého s termostatem do 2kW</t>
  </si>
  <si>
    <t>1056882164</t>
  </si>
  <si>
    <t>101314</t>
  </si>
  <si>
    <t>kabel CYKY 5x70</t>
  </si>
  <si>
    <t>1453709063</t>
  </si>
  <si>
    <t>000101213</t>
  </si>
  <si>
    <t>kabel CYKY 4x50</t>
  </si>
  <si>
    <t>113487130</t>
  </si>
  <si>
    <t>341111000</t>
  </si>
  <si>
    <t>kabel CYKY 5x6</t>
  </si>
  <si>
    <t>-105566749</t>
  </si>
  <si>
    <t>000101208</t>
  </si>
  <si>
    <t>kabel CYKY 4x6</t>
  </si>
  <si>
    <t>-1553487866</t>
  </si>
  <si>
    <t>R34111072</t>
  </si>
  <si>
    <t>kabel CYKY 5x4</t>
  </si>
  <si>
    <t>-1057072979</t>
  </si>
  <si>
    <t>101106</t>
  </si>
  <si>
    <t>kabel CYKY 3x2,5</t>
  </si>
  <si>
    <t>420773823</t>
  </si>
  <si>
    <t>101105</t>
  </si>
  <si>
    <t>kabel CYKY 3x1,5</t>
  </si>
  <si>
    <t>-519693764</t>
  </si>
  <si>
    <t>R101105</t>
  </si>
  <si>
    <t>kabel CYKY 2x1,5</t>
  </si>
  <si>
    <t>-110609215</t>
  </si>
  <si>
    <t>R101105.1</t>
  </si>
  <si>
    <t>kabel JYSTY 2x2x0.8</t>
  </si>
  <si>
    <t>551753036</t>
  </si>
  <si>
    <t>R.4</t>
  </si>
  <si>
    <t>kabel sdělovací BELDEN cat5e 4x2</t>
  </si>
  <si>
    <t>-369280992</t>
  </si>
  <si>
    <t>210810103</t>
  </si>
  <si>
    <t>uložení kabel Cu(-1kV CYKY)pevně uložený do 3x70/4x50/5x35</t>
  </si>
  <si>
    <t>-664390132</t>
  </si>
  <si>
    <t>21081013</t>
  </si>
  <si>
    <t>uložení kabel Cu(-CYKY) do 5x10/12x4/19x2,5/24x1,5</t>
  </si>
  <si>
    <t>795136419</t>
  </si>
  <si>
    <t>34140848</t>
  </si>
  <si>
    <t>vodič izolovaný s Cu jádrem 16mm2</t>
  </si>
  <si>
    <t>277811984</t>
  </si>
  <si>
    <t>34140844</t>
  </si>
  <si>
    <t>vodič izolovaný s Cu jádrem 6mm2</t>
  </si>
  <si>
    <t>-1905956620</t>
  </si>
  <si>
    <t>210800831</t>
  </si>
  <si>
    <t>uložení vodiče Cu(-CY,CYA) do 1x25</t>
  </si>
  <si>
    <t>272042260</t>
  </si>
  <si>
    <t>210100001</t>
  </si>
  <si>
    <t>ukončení v rozvaděči vč.zapojení vodiče do 2,5mm2</t>
  </si>
  <si>
    <t>66308136</t>
  </si>
  <si>
    <t>210100003</t>
  </si>
  <si>
    <t>ukončení v rozvaděči vč.zapojení vodiče do 16mm2</t>
  </si>
  <si>
    <t>1948944849</t>
  </si>
  <si>
    <t>210100101</t>
  </si>
  <si>
    <t>ukončení na svorkovnici vodič do 16mm2</t>
  </si>
  <si>
    <t>-52757435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</si>
  <si>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</si>
  <si>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</si>
  <si>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-1072752618</t>
  </si>
  <si>
    <t>R 100531</t>
  </si>
  <si>
    <t>elektroinstalační lišta s krytem, plastová, bílá 20x15, 40x20mm</t>
  </si>
  <si>
    <t>-417250059</t>
  </si>
  <si>
    <t>741110511</t>
  </si>
  <si>
    <t>montáž lišta vkládací s víčkem do 60mm</t>
  </si>
  <si>
    <t>-506926461</t>
  </si>
  <si>
    <t>34571350</t>
  </si>
  <si>
    <t>trubka elektroinstalační ohebná dvouplášťová korugovaná D32/40 mm, HDPE+LDPE</t>
  </si>
  <si>
    <t>-432332744</t>
  </si>
  <si>
    <t>742110001</t>
  </si>
  <si>
    <t>montáž trubek elektroinstalačních plastových ohebných uložených pod omítku včetně zasekání</t>
  </si>
  <si>
    <t>333233604</t>
  </si>
  <si>
    <t>O02</t>
  </si>
  <si>
    <t xml:space="preserve">Dodávky a elektromontáže k rozvaděčům_x000d_
_x000d_
</t>
  </si>
  <si>
    <t>R.5</t>
  </si>
  <si>
    <t>nový elektroměrový rozvaděč R-ELM, pro 8 elektroměrových pozic (2x4), ve standardu ČEZ. Rozměr šxvxh 1025x1380x250. Venkovní provedení pro zapuštěnou montáž. Osazen 3ks 3f elm s jištěním + 1ks HDO, 2ks 1f elm s jištěním + 2ks HDO. Včetně montáže, výstroje</t>
  </si>
  <si>
    <t>-1892928637</t>
  </si>
  <si>
    <t>R.6</t>
  </si>
  <si>
    <t>rozvaděč RH. Kovo-plastová rozvodnice pro zapuštěnou montáž, 144 modulů 1070X550X110mm, In=160A. Včetně kompletní výzbroje a zapojení. Výstroj a zapojení dle platného shéma rozvaděče</t>
  </si>
  <si>
    <t>-386678996</t>
  </si>
  <si>
    <t>R.7</t>
  </si>
  <si>
    <t>rozvaděč RS1. Kovo-plastová rozvodnice pro zapuštěnou montáž, 36 modulů 399x429x128mm, IP40/20, In=90A. Včetně kompletní výzbroje a zapojení. Výstroj a zapojení dle platného shéma rozvaděče</t>
  </si>
  <si>
    <t>-960457098</t>
  </si>
  <si>
    <t>R.8</t>
  </si>
  <si>
    <t>rozvaděč RS3. Kovo-plastová rozvodnice pro zapuštěnou montáž, 36 modulů 399x429x128mm, IP40/20, In=90A. Včetně kompletní výzbroje a zapojení. Výstroj a zapojení dle platného shéma rozvaděče</t>
  </si>
  <si>
    <t>1496838011</t>
  </si>
  <si>
    <t>R.9</t>
  </si>
  <si>
    <t>rozvaděč RS4. Kovo-plastová rozvodnice pro zapuštěnou montáž, 36 modulů 399x429x128mm, IP40/20, In=90A. Včetně kompletní výzbroje a zapojení. Výstroj a zapojení dle platného shéma rozvaděče</t>
  </si>
  <si>
    <t>1970248471</t>
  </si>
  <si>
    <t>R.10</t>
  </si>
  <si>
    <t>rozvaděč RS5. Kovo-plastová rozvodnice pro zapuštěnou montáž, 36 modulů 399x429x128mm, IP40/20, In=90A. Včetně kompletní výzbroje a zapojení. Výstroj a zapojení dle platného shéma rozvaděče</t>
  </si>
  <si>
    <t>310073672</t>
  </si>
  <si>
    <t>R.11</t>
  </si>
  <si>
    <t>rozvaděč RS6. Kovo-plastová rozvodnice pro zapuštěnou montáž, 36 modulů 399x429x128mm, IP40/20, In=90A. Včetně kompletní výzbroje a zapojení. Výstroj a zapojení dle platného shéma rozvaděče</t>
  </si>
  <si>
    <t>-1334094094</t>
  </si>
  <si>
    <t>R.12</t>
  </si>
  <si>
    <t>rozvaděč RS7. Kovo-plastová rozvodnice pro zapuštěnou montáž, 8 modulů 550x750x182, IP40/20, In=160A. Včetně kompletní výzbroje a zapojení. Výstroj a zapojení dle platného shéma rozvaděče</t>
  </si>
  <si>
    <t>1438212671</t>
  </si>
  <si>
    <t>R.13</t>
  </si>
  <si>
    <t>venkovní skříň zamykatelná pro instalaci zásuvek. Skříň PRO vestavná ELPLAST (AHVO), monolitická s vestavným zámkem FAB. Materiál kompozitní skelet SMC. ŠxVxHl = 420x570x216mm, Un = 1000V, IP44, IK10</t>
  </si>
  <si>
    <t>-2082052474</t>
  </si>
  <si>
    <t>R.14</t>
  </si>
  <si>
    <t>úprava zapojení stávajícího rozvaděče R…, dle platného schéma zapojení</t>
  </si>
  <si>
    <t>-1567518339</t>
  </si>
  <si>
    <t>R.26</t>
  </si>
  <si>
    <t>-1650275410</t>
  </si>
  <si>
    <t>R.27</t>
  </si>
  <si>
    <t>-38123911</t>
  </si>
  <si>
    <t>R.28</t>
  </si>
  <si>
    <t>1062914327</t>
  </si>
  <si>
    <t>R.29</t>
  </si>
  <si>
    <t>1755701108</t>
  </si>
  <si>
    <t>R.30</t>
  </si>
  <si>
    <t>1689304606</t>
  </si>
  <si>
    <t>R.31</t>
  </si>
  <si>
    <t>913416351</t>
  </si>
  <si>
    <t>R.32</t>
  </si>
  <si>
    <t>-1524185985</t>
  </si>
  <si>
    <t>R.33</t>
  </si>
  <si>
    <t>2047242671</t>
  </si>
  <si>
    <t>R.34</t>
  </si>
  <si>
    <t>1450184698</t>
  </si>
  <si>
    <t>R.35</t>
  </si>
  <si>
    <t>214736937</t>
  </si>
  <si>
    <t>O03</t>
  </si>
  <si>
    <t xml:space="preserve">Demontáže_x000d_
_x000d_
</t>
  </si>
  <si>
    <t>210901035</t>
  </si>
  <si>
    <t>kabel Al(-AYKY) pevně uložený do 2x16/3x10/5 /dmtž</t>
  </si>
  <si>
    <t>1512111054</t>
  </si>
  <si>
    <t>210110001</t>
  </si>
  <si>
    <t>spínač nástěnný do IP.1 vč.zapojení 1pólový/ /dmtž</t>
  </si>
  <si>
    <t>-154420267</t>
  </si>
  <si>
    <t>210111012</t>
  </si>
  <si>
    <t>zásuvka domovní zapuštěná vč.zapojení průběž /dmtž</t>
  </si>
  <si>
    <t>397084801</t>
  </si>
  <si>
    <t>210190001</t>
  </si>
  <si>
    <t>rozvodnice do hmotnosti 20kg /dmtž</t>
  </si>
  <si>
    <t>-1323082504</t>
  </si>
  <si>
    <t>210200011</t>
  </si>
  <si>
    <t>svítidlo bytové stropní /dmtž</t>
  </si>
  <si>
    <t>1605338388</t>
  </si>
  <si>
    <t>R.15</t>
  </si>
  <si>
    <t>další nespecifikované položky (ventilátory, atd…)</t>
  </si>
  <si>
    <t>-419580939</t>
  </si>
  <si>
    <t>O04</t>
  </si>
  <si>
    <t xml:space="preserve">Ostatní náklady_x000d_
_x000d_
</t>
  </si>
  <si>
    <t>218009001</t>
  </si>
  <si>
    <t>poplatek za recyklaci svítidla</t>
  </si>
  <si>
    <t>-932000715</t>
  </si>
  <si>
    <t>218009011</t>
  </si>
  <si>
    <t>poplatek za recyklaci světelného zdroje</t>
  </si>
  <si>
    <t>-1282238687</t>
  </si>
  <si>
    <t>219001213</t>
  </si>
  <si>
    <t>vybour.otvoru ve zdi/cihla/ do pr.60mm/tl.do 0,45m</t>
  </si>
  <si>
    <t>-129972481</t>
  </si>
  <si>
    <t>219002611</t>
  </si>
  <si>
    <t>vysekání rýhy/zeď cihla/ hl.do 30mm/š.do 30mm</t>
  </si>
  <si>
    <t>253908234</t>
  </si>
  <si>
    <t>219003236</t>
  </si>
  <si>
    <t>zazdívka otvoru ve zdivu/cihla/do 0,25m2/tl.0,90m</t>
  </si>
  <si>
    <t>-2123122169</t>
  </si>
  <si>
    <t>219003613</t>
  </si>
  <si>
    <t>omítka na stěně/jednotl.plocha do 1,00m2/vč.malty</t>
  </si>
  <si>
    <t>-1910429821</t>
  </si>
  <si>
    <t>o05</t>
  </si>
  <si>
    <t xml:space="preserve">Revize, zkoušky, měření_x000d_
</t>
  </si>
  <si>
    <t>R.36</t>
  </si>
  <si>
    <t>Zkoušky technologických zařízení pod napětím vč. vyhotovení průkazu způsobilosti UTZ</t>
  </si>
  <si>
    <t>543115328</t>
  </si>
  <si>
    <t>R.37</t>
  </si>
  <si>
    <t>Uvedení do provozu</t>
  </si>
  <si>
    <t>-1948289268</t>
  </si>
  <si>
    <t>21730901</t>
  </si>
  <si>
    <t>vypracování zprávy VR a revize "D" dle vyhl. č. 100 příl. č. 4</t>
  </si>
  <si>
    <t>-620690192</t>
  </si>
  <si>
    <t>210280003</t>
  </si>
  <si>
    <t>zkoušky a prohlídky el.rozvodů a zařízení celková prohlídka</t>
  </si>
  <si>
    <t>970699667</t>
  </si>
  <si>
    <t>C - Hromosvod</t>
  </si>
  <si>
    <t>OST - Hromosvod</t>
  </si>
  <si>
    <t xml:space="preserve">    O01 - Ostatní</t>
  </si>
  <si>
    <t>35442062</t>
  </si>
  <si>
    <t>zemnící pásek FeZn 30/4mm</t>
  </si>
  <si>
    <t>-1308530487</t>
  </si>
  <si>
    <t>210220001</t>
  </si>
  <si>
    <t>zemnící pásek FeZn 30/4mm, úplná motáž</t>
  </si>
  <si>
    <t>1964885710</t>
  </si>
  <si>
    <t>35442062.1</t>
  </si>
  <si>
    <t>zemnící drát FeZn pr.10mm</t>
  </si>
  <si>
    <t>-1784754726</t>
  </si>
  <si>
    <t>210220001.1</t>
  </si>
  <si>
    <t>zemnící drát FeZn pr.10mm, úplná mtž</t>
  </si>
  <si>
    <t>-671114510</t>
  </si>
  <si>
    <t>295111</t>
  </si>
  <si>
    <t>zemnící tyč do 2m, FeZn se svorkou</t>
  </si>
  <si>
    <t>1003461004</t>
  </si>
  <si>
    <t>210220361</t>
  </si>
  <si>
    <t>zemnící tyč do 2m, včetně připojení</t>
  </si>
  <si>
    <t>1983051326</t>
  </si>
  <si>
    <t>R311317.2</t>
  </si>
  <si>
    <t>krabice zapuštěná s víčkem a ekvipotenciální svorkovnicí (HOP) KO 125, samozhášivý plast 150x150x73mm, 400V/16A, IP44</t>
  </si>
  <si>
    <t>-1585666578</t>
  </si>
  <si>
    <t>741112001.2</t>
  </si>
  <si>
    <t>montáž a zapojení krabice zapuštěná s víčkem a ekvipotenciální svorkovnicí (HOP) KO 125</t>
  </si>
  <si>
    <t>1198648110</t>
  </si>
  <si>
    <t>295012</t>
  </si>
  <si>
    <t>jímací vedení drát AlMgSi pr.8mm</t>
  </si>
  <si>
    <t>-783039867</t>
  </si>
  <si>
    <t>741420001</t>
  </si>
  <si>
    <t>jímací vedení na povrchu s podpěrami na plochou, sedlovou střechu a do zdiva, úplná mtž do pr. 10mm</t>
  </si>
  <si>
    <t>2022860184</t>
  </si>
  <si>
    <t>R295352</t>
  </si>
  <si>
    <t>podpěra vedení hřebenová</t>
  </si>
  <si>
    <t>1760496482</t>
  </si>
  <si>
    <t>295352</t>
  </si>
  <si>
    <t>podpěra vedení PV na ploché a šikmé střeše</t>
  </si>
  <si>
    <t>-1749835468</t>
  </si>
  <si>
    <t>295312</t>
  </si>
  <si>
    <t>podpěra vedení do zdiva PV1a15 150mm FeZn</t>
  </si>
  <si>
    <t>1477494998</t>
  </si>
  <si>
    <t>295223</t>
  </si>
  <si>
    <t>jímací tyč hladká JR2,0 FeZn pr.19/2000mm</t>
  </si>
  <si>
    <t>-1316350906</t>
  </si>
  <si>
    <t>295251</t>
  </si>
  <si>
    <t>ochranná stříška jímače OSH FeZn horní</t>
  </si>
  <si>
    <t>-1932459102</t>
  </si>
  <si>
    <t>295252</t>
  </si>
  <si>
    <t>ochranná stříška jímače OSD FeZn dolní</t>
  </si>
  <si>
    <t>-1601755233</t>
  </si>
  <si>
    <t>295411</t>
  </si>
  <si>
    <t>svorka k jímací tyči SJ1 4šrouby FeZn</t>
  </si>
  <si>
    <t>54682293</t>
  </si>
  <si>
    <t>210220221</t>
  </si>
  <si>
    <t>jímací tyč hladká JR2,0 FeZn pr.19/2000mm, úplná montáž</t>
  </si>
  <si>
    <t>-1769926200</t>
  </si>
  <si>
    <t>295811</t>
  </si>
  <si>
    <t>distanční izolační tyč do 950mm, pro oddálený jímač</t>
  </si>
  <si>
    <t>2008794917</t>
  </si>
  <si>
    <t>R210220221</t>
  </si>
  <si>
    <t>distanční izolační tyč, úplná montáž</t>
  </si>
  <si>
    <t>-129942856</t>
  </si>
  <si>
    <t>R.38</t>
  </si>
  <si>
    <t>kompletní sestava izolovaného jímacího stožáru isFang 4m pro připevnění na trubkový stožár, včetně montážní sady a přípojovacích prvků</t>
  </si>
  <si>
    <t>1800915171</t>
  </si>
  <si>
    <t>R.39</t>
  </si>
  <si>
    <t>izolovaný vysokonapěťový svod kabelem isCon (Se=0.75m)</t>
  </si>
  <si>
    <t>2044461648</t>
  </si>
  <si>
    <t>R.40</t>
  </si>
  <si>
    <t>montáž jímacího stožáru isFang s VN kabelem isCon na anténní stožár</t>
  </si>
  <si>
    <t>1127782264</t>
  </si>
  <si>
    <t>295401</t>
  </si>
  <si>
    <t>svorka univerzální SU FeZn</t>
  </si>
  <si>
    <t>1675925483</t>
  </si>
  <si>
    <t>210220301</t>
  </si>
  <si>
    <t>svorka hromosvodová do 2 šroubů, montáž</t>
  </si>
  <si>
    <t>1309637062</t>
  </si>
  <si>
    <t>295406</t>
  </si>
  <si>
    <t>svorka křížová SK FeZn</t>
  </si>
  <si>
    <t>-1429355480</t>
  </si>
  <si>
    <t>210220302</t>
  </si>
  <si>
    <t>svorka hromosvodová do 4 šroubů, montáž</t>
  </si>
  <si>
    <t>-1734246366</t>
  </si>
  <si>
    <t>295452</t>
  </si>
  <si>
    <t>ochranný úhelník svodu OU délka 2,0m</t>
  </si>
  <si>
    <t>-1823051031</t>
  </si>
  <si>
    <t>295461</t>
  </si>
  <si>
    <t>držák úhelníku DOUa 150mm FeZn středový do zdiva</t>
  </si>
  <si>
    <t>-1312674434</t>
  </si>
  <si>
    <t>210220372</t>
  </si>
  <si>
    <t>ochranný úhelník nebo trubka/ držáky do zdiva</t>
  </si>
  <si>
    <t>516645971</t>
  </si>
  <si>
    <t>295404</t>
  </si>
  <si>
    <t>svorka zkušební ZS FeZn</t>
  </si>
  <si>
    <t>920566180</t>
  </si>
  <si>
    <t>210220302.1</t>
  </si>
  <si>
    <t>svorka zkušební ZS FeZn, úplná montáž</t>
  </si>
  <si>
    <t>-560851270</t>
  </si>
  <si>
    <t>010 -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</si>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</sst>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23" fillId="0" borderId="21" xfId="0" applyFont="1" applyBorder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Sedlcany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Sedlčany ON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žst. Sedlčany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14. 7. 2020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L. Ulrich, DiS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ROUND(AG95+SUM(AG96:AG103)+AG107,2)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ROUND(AS95+SUM(AS96:AS103)+AS107,2)</f>
        <v>0</v>
      </c>
      <c r="AT94" s="114">
        <f>ROUND(SUM(AV94:AW94),2)</f>
        <v>0</v>
      </c>
      <c r="AU94" s="115">
        <f>ROUND(AU95+SUM(AU96:AU103)+AU107,5)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ROUND(AZ95+SUM(AZ96:AZ103)+AZ107,2)</f>
        <v>0</v>
      </c>
      <c r="BA94" s="114">
        <f>ROUND(BA95+SUM(BA96:BA103)+BA107,2)</f>
        <v>0</v>
      </c>
      <c r="BB94" s="114">
        <f>ROUND(BB95+SUM(BB96:BB103)+BB107,2)</f>
        <v>0</v>
      </c>
      <c r="BC94" s="114">
        <f>ROUND(BC95+SUM(BC96:BC103)+BC107,2)</f>
        <v>0</v>
      </c>
      <c r="BD94" s="116">
        <f>ROUND(BD95+SUM(BD96:BD103)+BD107,2)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Demolice nocležny'!J30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'001 - Demolice nocležny'!P127</f>
        <v>0</v>
      </c>
      <c r="AV95" s="128">
        <f>'001 - Demolice nocležny'!J33</f>
        <v>0</v>
      </c>
      <c r="AW95" s="128">
        <f>'001 - Demolice nocležny'!J34</f>
        <v>0</v>
      </c>
      <c r="AX95" s="128">
        <f>'001 - Demolice nocležny'!J35</f>
        <v>0</v>
      </c>
      <c r="AY95" s="128">
        <f>'001 - Demolice nocležny'!J36</f>
        <v>0</v>
      </c>
      <c r="AZ95" s="128">
        <f>'001 - Demolice nocležny'!F33</f>
        <v>0</v>
      </c>
      <c r="BA95" s="128">
        <f>'001 - Demolice nocležny'!F34</f>
        <v>0</v>
      </c>
      <c r="BB95" s="128">
        <f>'001 - Demolice nocležny'!F35</f>
        <v>0</v>
      </c>
      <c r="BC95" s="128">
        <f>'001 - Demolice nocležny'!F36</f>
        <v>0</v>
      </c>
      <c r="BD95" s="130">
        <f>'001 - Demolice nocležny'!F37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Oprava střechy VB'!J30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'002 - Oprava střechy VB'!P131</f>
        <v>0</v>
      </c>
      <c r="AV96" s="128">
        <f>'002 - Oprava střechy VB'!J33</f>
        <v>0</v>
      </c>
      <c r="AW96" s="128">
        <f>'002 - Oprava střechy VB'!J34</f>
        <v>0</v>
      </c>
      <c r="AX96" s="128">
        <f>'002 - Oprava střechy VB'!J35</f>
        <v>0</v>
      </c>
      <c r="AY96" s="128">
        <f>'002 - Oprava střechy VB'!J36</f>
        <v>0</v>
      </c>
      <c r="AZ96" s="128">
        <f>'002 - Oprava střechy VB'!F33</f>
        <v>0</v>
      </c>
      <c r="BA96" s="128">
        <f>'002 - Oprava střechy VB'!F34</f>
        <v>0</v>
      </c>
      <c r="BB96" s="128">
        <f>'002 - Oprava střechy VB'!F35</f>
        <v>0</v>
      </c>
      <c r="BC96" s="128">
        <f>'002 - Oprava střechy VB'!F36</f>
        <v>0</v>
      </c>
      <c r="BD96" s="130">
        <f>'002 - Oprava střechy VB'!F37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Oprava střechy přís...'!J30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'003 - Oprava střechy přís...'!P130</f>
        <v>0</v>
      </c>
      <c r="AV97" s="128">
        <f>'003 - Oprava střechy přís...'!J33</f>
        <v>0</v>
      </c>
      <c r="AW97" s="128">
        <f>'003 - Oprava střechy přís...'!J34</f>
        <v>0</v>
      </c>
      <c r="AX97" s="128">
        <f>'003 - Oprava střechy přís...'!J35</f>
        <v>0</v>
      </c>
      <c r="AY97" s="128">
        <f>'003 - Oprava střechy přís...'!J36</f>
        <v>0</v>
      </c>
      <c r="AZ97" s="128">
        <f>'003 - Oprava střechy přís...'!F33</f>
        <v>0</v>
      </c>
      <c r="BA97" s="128">
        <f>'003 - Oprava střechy přís...'!F34</f>
        <v>0</v>
      </c>
      <c r="BB97" s="128">
        <f>'003 - Oprava střechy přís...'!F35</f>
        <v>0</v>
      </c>
      <c r="BC97" s="128">
        <f>'003 - Oprava střechy přís...'!F36</f>
        <v>0</v>
      </c>
      <c r="BD97" s="130">
        <f>'003 - Oprava střechy přís...'!F37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Oprava vnějšího pláště'!J30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'004 - Oprava vnějšího pláště'!P134</f>
        <v>0</v>
      </c>
      <c r="AV98" s="128">
        <f>'004 - Oprava vnějšího pláště'!J33</f>
        <v>0</v>
      </c>
      <c r="AW98" s="128">
        <f>'004 - Oprava vnějšího pláště'!J34</f>
        <v>0</v>
      </c>
      <c r="AX98" s="128">
        <f>'004 - Oprava vnějšího pláště'!J35</f>
        <v>0</v>
      </c>
      <c r="AY98" s="128">
        <f>'004 - Oprava vnějšího pláště'!J36</f>
        <v>0</v>
      </c>
      <c r="AZ98" s="128">
        <f>'004 - Oprava vnějšího pláště'!F33</f>
        <v>0</v>
      </c>
      <c r="BA98" s="128">
        <f>'004 - Oprava vnějšího pláště'!F34</f>
        <v>0</v>
      </c>
      <c r="BB98" s="128">
        <f>'004 - Oprava vnějšího pláště'!F35</f>
        <v>0</v>
      </c>
      <c r="BC98" s="128">
        <f>'004 - Oprava vnějšího pláště'!F36</f>
        <v>0</v>
      </c>
      <c r="BD98" s="130">
        <f>'004 - Oprava vnějšího pláště'!F37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Oprava přístřešku a...'!J30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'005 - Oprava přístřešku a...'!P132</f>
        <v>0</v>
      </c>
      <c r="AV99" s="128">
        <f>'005 - Oprava přístřešku a...'!J33</f>
        <v>0</v>
      </c>
      <c r="AW99" s="128">
        <f>'005 - Oprava přístřešku a...'!J34</f>
        <v>0</v>
      </c>
      <c r="AX99" s="128">
        <f>'005 - Oprava přístřešku a...'!J35</f>
        <v>0</v>
      </c>
      <c r="AY99" s="128">
        <f>'005 - Oprava přístřešku a...'!J36</f>
        <v>0</v>
      </c>
      <c r="AZ99" s="128">
        <f>'005 - Oprava přístřešku a...'!F33</f>
        <v>0</v>
      </c>
      <c r="BA99" s="128">
        <f>'005 - Oprava přístřešku a...'!F34</f>
        <v>0</v>
      </c>
      <c r="BB99" s="128">
        <f>'005 - Oprava přístřešku a...'!F35</f>
        <v>0</v>
      </c>
      <c r="BC99" s="128">
        <f>'005 - Oprava přístřešku a...'!F36</f>
        <v>0</v>
      </c>
      <c r="BD99" s="130">
        <f>'005 - Oprava přístřešku a...'!F37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'006 - Oprava veřejných WC'!J30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'006 - Oprava veřejných WC'!P136</f>
        <v>0</v>
      </c>
      <c r="AV100" s="128">
        <f>'006 - Oprava veřejných WC'!J33</f>
        <v>0</v>
      </c>
      <c r="AW100" s="128">
        <f>'006 - Oprava veřejných WC'!J34</f>
        <v>0</v>
      </c>
      <c r="AX100" s="128">
        <f>'006 - Oprava veřejných WC'!J35</f>
        <v>0</v>
      </c>
      <c r="AY100" s="128">
        <f>'006 - Oprava veřejných WC'!J36</f>
        <v>0</v>
      </c>
      <c r="AZ100" s="128">
        <f>'006 - Oprava veřejných WC'!F33</f>
        <v>0</v>
      </c>
      <c r="BA100" s="128">
        <f>'006 - Oprava veřejných WC'!F34</f>
        <v>0</v>
      </c>
      <c r="BB100" s="128">
        <f>'006 - Oprava veřejných WC'!F35</f>
        <v>0</v>
      </c>
      <c r="BC100" s="128">
        <f>'006 - Oprava veřejných WC'!F36</f>
        <v>0</v>
      </c>
      <c r="BD100" s="130">
        <f>'006 - Oprava veřejných WC'!F37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'007 - Oprava vnitřních pr...'!J30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'007 - Oprava vnitřních pr...'!P144</f>
        <v>0</v>
      </c>
      <c r="AV101" s="128">
        <f>'007 - Oprava vnitřních pr...'!J33</f>
        <v>0</v>
      </c>
      <c r="AW101" s="128">
        <f>'007 - Oprava vnitřních pr...'!J34</f>
        <v>0</v>
      </c>
      <c r="AX101" s="128">
        <f>'007 - Oprava vnitřních pr...'!J35</f>
        <v>0</v>
      </c>
      <c r="AY101" s="128">
        <f>'007 - Oprava vnitřních pr...'!J36</f>
        <v>0</v>
      </c>
      <c r="AZ101" s="128">
        <f>'007 - Oprava vnitřních pr...'!F33</f>
        <v>0</v>
      </c>
      <c r="BA101" s="128">
        <f>'007 - Oprava vnitřních pr...'!F34</f>
        <v>0</v>
      </c>
      <c r="BB101" s="128">
        <f>'007 - Oprava vnitřních pr...'!F35</f>
        <v>0</v>
      </c>
      <c r="BC101" s="128">
        <f>'007 - Oprava vnitřních pr...'!F36</f>
        <v>0</v>
      </c>
      <c r="BD101" s="130">
        <f>'007 - Oprava vnitřních pr...'!F37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'008 - Oprava vnitřních pr...'!J30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'008 - Oprava vnitřních pr...'!P128</f>
        <v>0</v>
      </c>
      <c r="AV102" s="128">
        <f>'008 - Oprava vnitřních pr...'!J33</f>
        <v>0</v>
      </c>
      <c r="AW102" s="128">
        <f>'008 - Oprava vnitřních pr...'!J34</f>
        <v>0</v>
      </c>
      <c r="AX102" s="128">
        <f>'008 - Oprava vnitřních pr...'!J35</f>
        <v>0</v>
      </c>
      <c r="AY102" s="128">
        <f>'008 - Oprava vnitřních pr...'!J36</f>
        <v>0</v>
      </c>
      <c r="AZ102" s="128">
        <f>'008 - Oprava vnitřních pr...'!F33</f>
        <v>0</v>
      </c>
      <c r="BA102" s="128">
        <f>'008 - Oprava vnitřních pr...'!F34</f>
        <v>0</v>
      </c>
      <c r="BB102" s="128">
        <f>'008 - Oprava vnitřních pr...'!F35</f>
        <v>0</v>
      </c>
      <c r="BC102" s="128">
        <f>'008 - Oprava vnitřních pr...'!F36</f>
        <v>0</v>
      </c>
      <c r="BD102" s="130">
        <f>'008 - Oprava vnitřních pr...'!F37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7"/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32">
        <f>ROUND(SUM(AG104:AG106),2)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85</v>
      </c>
      <c r="AR103" s="126"/>
      <c r="AS103" s="127">
        <f>ROUND(SUM(AS104:AS106),2)</f>
        <v>0</v>
      </c>
      <c r="AT103" s="128">
        <f>ROUND(SUM(AV103:AW103),2)</f>
        <v>0</v>
      </c>
      <c r="AU103" s="129">
        <f>ROUND(SUM(AU104:AU106),5)</f>
        <v>0</v>
      </c>
      <c r="AV103" s="128">
        <f>ROUND(AZ103*L29,2)</f>
        <v>0</v>
      </c>
      <c r="AW103" s="128">
        <f>ROUND(BA103*L30,2)</f>
        <v>0</v>
      </c>
      <c r="AX103" s="128">
        <f>ROUND(BB103*L29,2)</f>
        <v>0</v>
      </c>
      <c r="AY103" s="128">
        <f>ROUND(BC103*L30,2)</f>
        <v>0</v>
      </c>
      <c r="AZ103" s="128">
        <f>ROUND(SUM(AZ104:AZ106),2)</f>
        <v>0</v>
      </c>
      <c r="BA103" s="128">
        <f>ROUND(SUM(BA104:BA106),2)</f>
        <v>0</v>
      </c>
      <c r="BB103" s="128">
        <f>ROUND(SUM(BB104:BB106),2)</f>
        <v>0</v>
      </c>
      <c r="BC103" s="128">
        <f>ROUND(SUM(BC104:BC106),2)</f>
        <v>0</v>
      </c>
      <c r="BD103" s="130">
        <f>ROUND(SUM(BD104:BD106),2)</f>
        <v>0</v>
      </c>
      <c r="BE103" s="7"/>
      <c r="BS103" s="131" t="s">
        <v>77</v>
      </c>
      <c r="BT103" s="131" t="s">
        <v>86</v>
      </c>
      <c r="BU103" s="131" t="s">
        <v>79</v>
      </c>
      <c r="BV103" s="131" t="s">
        <v>80</v>
      </c>
      <c r="BW103" s="131" t="s">
        <v>112</v>
      </c>
      <c r="BX103" s="131" t="s">
        <v>5</v>
      </c>
      <c r="CL103" s="131" t="s">
        <v>1</v>
      </c>
      <c r="CM103" s="131" t="s">
        <v>88</v>
      </c>
    </row>
    <row r="104" s="4" customFormat="1" ht="16.5" customHeight="1">
      <c r="A104" s="119" t="s">
        <v>82</v>
      </c>
      <c r="B104" s="70"/>
      <c r="C104" s="133"/>
      <c r="D104" s="133"/>
      <c r="E104" s="134" t="s">
        <v>113</v>
      </c>
      <c r="F104" s="134"/>
      <c r="G104" s="134"/>
      <c r="H104" s="134"/>
      <c r="I104" s="134"/>
      <c r="J104" s="133"/>
      <c r="K104" s="134" t="s">
        <v>114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'A - Osvětlení'!J32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115</v>
      </c>
      <c r="AR104" s="72"/>
      <c r="AS104" s="137">
        <v>0</v>
      </c>
      <c r="AT104" s="138">
        <f>ROUND(SUM(AV104:AW104),2)</f>
        <v>0</v>
      </c>
      <c r="AU104" s="139">
        <f>'A - Osvětlení'!P125</f>
        <v>0</v>
      </c>
      <c r="AV104" s="138">
        <f>'A - Osvětlení'!J35</f>
        <v>0</v>
      </c>
      <c r="AW104" s="138">
        <f>'A - Osvětlení'!J36</f>
        <v>0</v>
      </c>
      <c r="AX104" s="138">
        <f>'A - Osvětlení'!J37</f>
        <v>0</v>
      </c>
      <c r="AY104" s="138">
        <f>'A - Osvětlení'!J38</f>
        <v>0</v>
      </c>
      <c r="AZ104" s="138">
        <f>'A - Osvětlení'!F35</f>
        <v>0</v>
      </c>
      <c r="BA104" s="138">
        <f>'A - Osvětlení'!F36</f>
        <v>0</v>
      </c>
      <c r="BB104" s="138">
        <f>'A - Osvětlení'!F37</f>
        <v>0</v>
      </c>
      <c r="BC104" s="138">
        <f>'A - Osvětlení'!F38</f>
        <v>0</v>
      </c>
      <c r="BD104" s="140">
        <f>'A - Osvětlení'!F39</f>
        <v>0</v>
      </c>
      <c r="BE104" s="4"/>
      <c r="BT104" s="141" t="s">
        <v>88</v>
      </c>
      <c r="BV104" s="141" t="s">
        <v>80</v>
      </c>
      <c r="BW104" s="141" t="s">
        <v>116</v>
      </c>
      <c r="BX104" s="141" t="s">
        <v>112</v>
      </c>
      <c r="CL104" s="141" t="s">
        <v>1</v>
      </c>
    </row>
    <row r="105" s="4" customFormat="1" ht="16.5" customHeight="1">
      <c r="A105" s="119" t="s">
        <v>82</v>
      </c>
      <c r="B105" s="70"/>
      <c r="C105" s="133"/>
      <c r="D105" s="133"/>
      <c r="E105" s="134" t="s">
        <v>117</v>
      </c>
      <c r="F105" s="134"/>
      <c r="G105" s="134"/>
      <c r="H105" s="134"/>
      <c r="I105" s="134"/>
      <c r="J105" s="133"/>
      <c r="K105" s="134" t="s">
        <v>118</v>
      </c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'B - Silnoproud'!J32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115</v>
      </c>
      <c r="AR105" s="72"/>
      <c r="AS105" s="137">
        <v>0</v>
      </c>
      <c r="AT105" s="138">
        <f>ROUND(SUM(AV105:AW105),2)</f>
        <v>0</v>
      </c>
      <c r="AU105" s="139">
        <f>'B - Silnoproud'!P126</f>
        <v>0</v>
      </c>
      <c r="AV105" s="138">
        <f>'B - Silnoproud'!J35</f>
        <v>0</v>
      </c>
      <c r="AW105" s="138">
        <f>'B - Silnoproud'!J36</f>
        <v>0</v>
      </c>
      <c r="AX105" s="138">
        <f>'B - Silnoproud'!J37</f>
        <v>0</v>
      </c>
      <c r="AY105" s="138">
        <f>'B - Silnoproud'!J38</f>
        <v>0</v>
      </c>
      <c r="AZ105" s="138">
        <f>'B - Silnoproud'!F35</f>
        <v>0</v>
      </c>
      <c r="BA105" s="138">
        <f>'B - Silnoproud'!F36</f>
        <v>0</v>
      </c>
      <c r="BB105" s="138">
        <f>'B - Silnoproud'!F37</f>
        <v>0</v>
      </c>
      <c r="BC105" s="138">
        <f>'B - Silnoproud'!F38</f>
        <v>0</v>
      </c>
      <c r="BD105" s="140">
        <f>'B - Silnoproud'!F39</f>
        <v>0</v>
      </c>
      <c r="BE105" s="4"/>
      <c r="BT105" s="141" t="s">
        <v>88</v>
      </c>
      <c r="BV105" s="141" t="s">
        <v>80</v>
      </c>
      <c r="BW105" s="141" t="s">
        <v>119</v>
      </c>
      <c r="BX105" s="141" t="s">
        <v>112</v>
      </c>
      <c r="CL105" s="141" t="s">
        <v>1</v>
      </c>
    </row>
    <row r="106" s="4" customFormat="1" ht="16.5" customHeight="1">
      <c r="A106" s="119" t="s">
        <v>82</v>
      </c>
      <c r="B106" s="70"/>
      <c r="C106" s="133"/>
      <c r="D106" s="133"/>
      <c r="E106" s="134" t="s">
        <v>120</v>
      </c>
      <c r="F106" s="134"/>
      <c r="G106" s="134"/>
      <c r="H106" s="134"/>
      <c r="I106" s="134"/>
      <c r="J106" s="133"/>
      <c r="K106" s="134" t="s">
        <v>121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'C - Hromosvod'!J32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115</v>
      </c>
      <c r="AR106" s="72"/>
      <c r="AS106" s="137">
        <v>0</v>
      </c>
      <c r="AT106" s="138">
        <f>ROUND(SUM(AV106:AW106),2)</f>
        <v>0</v>
      </c>
      <c r="AU106" s="139">
        <f>'C - Hromosvod'!P122</f>
        <v>0</v>
      </c>
      <c r="AV106" s="138">
        <f>'C - Hromosvod'!J35</f>
        <v>0</v>
      </c>
      <c r="AW106" s="138">
        <f>'C - Hromosvod'!J36</f>
        <v>0</v>
      </c>
      <c r="AX106" s="138">
        <f>'C - Hromosvod'!J37</f>
        <v>0</v>
      </c>
      <c r="AY106" s="138">
        <f>'C - Hromosvod'!J38</f>
        <v>0</v>
      </c>
      <c r="AZ106" s="138">
        <f>'C - Hromosvod'!F35</f>
        <v>0</v>
      </c>
      <c r="BA106" s="138">
        <f>'C - Hromosvod'!F36</f>
        <v>0</v>
      </c>
      <c r="BB106" s="138">
        <f>'C - Hromosvod'!F37</f>
        <v>0</v>
      </c>
      <c r="BC106" s="138">
        <f>'C - Hromosvod'!F38</f>
        <v>0</v>
      </c>
      <c r="BD106" s="140">
        <f>'C - Hromosvod'!F39</f>
        <v>0</v>
      </c>
      <c r="BE106" s="4"/>
      <c r="BT106" s="141" t="s">
        <v>88</v>
      </c>
      <c r="BV106" s="141" t="s">
        <v>80</v>
      </c>
      <c r="BW106" s="141" t="s">
        <v>122</v>
      </c>
      <c r="BX106" s="141" t="s">
        <v>112</v>
      </c>
      <c r="CL106" s="141" t="s">
        <v>1</v>
      </c>
    </row>
    <row r="107" s="7" customFormat="1" ht="16.5" customHeight="1">
      <c r="A107" s="119" t="s">
        <v>82</v>
      </c>
      <c r="B107" s="120"/>
      <c r="C107" s="121"/>
      <c r="D107" s="122" t="s">
        <v>123</v>
      </c>
      <c r="E107" s="122"/>
      <c r="F107" s="122"/>
      <c r="G107" s="122"/>
      <c r="H107" s="122"/>
      <c r="I107" s="123"/>
      <c r="J107" s="122" t="s">
        <v>124</v>
      </c>
      <c r="K107" s="122"/>
      <c r="L107" s="122"/>
      <c r="M107" s="122"/>
      <c r="N107" s="122"/>
      <c r="O107" s="122"/>
      <c r="P107" s="122"/>
      <c r="Q107" s="122"/>
      <c r="R107" s="122"/>
      <c r="S107" s="122"/>
      <c r="T107" s="122"/>
      <c r="U107" s="122"/>
      <c r="V107" s="122"/>
      <c r="W107" s="122"/>
      <c r="X107" s="122"/>
      <c r="Y107" s="122"/>
      <c r="Z107" s="122"/>
      <c r="AA107" s="122"/>
      <c r="AB107" s="122"/>
      <c r="AC107" s="122"/>
      <c r="AD107" s="122"/>
      <c r="AE107" s="122"/>
      <c r="AF107" s="122"/>
      <c r="AG107" s="124">
        <f>'010 - Vedlejší a ostatní ...'!J30</f>
        <v>0</v>
      </c>
      <c r="AH107" s="123"/>
      <c r="AI107" s="123"/>
      <c r="AJ107" s="123"/>
      <c r="AK107" s="123"/>
      <c r="AL107" s="123"/>
      <c r="AM107" s="123"/>
      <c r="AN107" s="124">
        <f>SUM(AG107,AT107)</f>
        <v>0</v>
      </c>
      <c r="AO107" s="123"/>
      <c r="AP107" s="123"/>
      <c r="AQ107" s="125" t="s">
        <v>125</v>
      </c>
      <c r="AR107" s="126"/>
      <c r="AS107" s="142">
        <v>0</v>
      </c>
      <c r="AT107" s="143">
        <f>ROUND(SUM(AV107:AW107),2)</f>
        <v>0</v>
      </c>
      <c r="AU107" s="144">
        <f>'010 - Vedlejší a ostatní ...'!P120</f>
        <v>0</v>
      </c>
      <c r="AV107" s="143">
        <f>'010 - Vedlejší a ostatní ...'!J33</f>
        <v>0</v>
      </c>
      <c r="AW107" s="143">
        <f>'010 - Vedlejší a ostatní ...'!J34</f>
        <v>0</v>
      </c>
      <c r="AX107" s="143">
        <f>'010 - Vedlejší a ostatní ...'!J35</f>
        <v>0</v>
      </c>
      <c r="AY107" s="143">
        <f>'010 - Vedlejší a ostatní ...'!J36</f>
        <v>0</v>
      </c>
      <c r="AZ107" s="143">
        <f>'010 - Vedlejší a ostatní ...'!F33</f>
        <v>0</v>
      </c>
      <c r="BA107" s="143">
        <f>'010 - Vedlejší a ostatní ...'!F34</f>
        <v>0</v>
      </c>
      <c r="BB107" s="143">
        <f>'010 - Vedlejší a ostatní ...'!F35</f>
        <v>0</v>
      </c>
      <c r="BC107" s="143">
        <f>'010 - Vedlejší a ostatní ...'!F36</f>
        <v>0</v>
      </c>
      <c r="BD107" s="145">
        <f>'010 - Vedlejší a ostatní ...'!F37</f>
        <v>0</v>
      </c>
      <c r="BE107" s="7"/>
      <c r="BT107" s="131" t="s">
        <v>86</v>
      </c>
      <c r="BV107" s="131" t="s">
        <v>80</v>
      </c>
      <c r="BW107" s="131" t="s">
        <v>126</v>
      </c>
      <c r="BX107" s="131" t="s">
        <v>5</v>
      </c>
      <c r="CL107" s="131" t="s">
        <v>1</v>
      </c>
      <c r="CM107" s="131" t="s">
        <v>88</v>
      </c>
    </row>
    <row r="108" s="2" customFormat="1" ht="30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4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44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sheetProtection sheet="1" formatColumns="0" formatRows="0" objects="1" scenarios="1" spinCount="100000" saltValue="xoecj2BIT5roHkAtMA1kBTxjEt2laJ80WLXhBMrvxTpj7dF7NrLUw7KR4WTgXR29/n6saYCZSvmL9B5ajtxhDA==" hashValue="rxSi5NXRpyxWSv1QACDk8pSFbi/XikZ20rnBJ0FsqUc051FoX076CzVNtuvTEX5mNEMAkiqrk0SDr7YKPk10/w==" algorithmName="SHA-512" password="C1E4"/>
  <mergeCells count="90">
    <mergeCell ref="C92:G92"/>
    <mergeCell ref="D100:H100"/>
    <mergeCell ref="D98:H98"/>
    <mergeCell ref="D96:H96"/>
    <mergeCell ref="D99:H99"/>
    <mergeCell ref="D95:H95"/>
    <mergeCell ref="D101:H101"/>
    <mergeCell ref="D97:H97"/>
    <mergeCell ref="D102:H102"/>
    <mergeCell ref="D103:H103"/>
    <mergeCell ref="E104:I104"/>
    <mergeCell ref="I92:AF92"/>
    <mergeCell ref="J101:AF101"/>
    <mergeCell ref="J97:AF97"/>
    <mergeCell ref="J100:AF100"/>
    <mergeCell ref="J99:AF99"/>
    <mergeCell ref="J102:AF102"/>
    <mergeCell ref="J95:AF95"/>
    <mergeCell ref="J103:AF103"/>
    <mergeCell ref="J96:AF96"/>
    <mergeCell ref="J98:AF98"/>
    <mergeCell ref="K104:AF104"/>
    <mergeCell ref="L85:AO85"/>
    <mergeCell ref="E105:I105"/>
    <mergeCell ref="K105:AF105"/>
    <mergeCell ref="E106:I106"/>
    <mergeCell ref="K106:AF106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8:AM98"/>
    <mergeCell ref="AG92:AM92"/>
    <mergeCell ref="AG97:AM97"/>
    <mergeCell ref="AG103:AM103"/>
    <mergeCell ref="AG100:AM100"/>
    <mergeCell ref="AG101:AM101"/>
    <mergeCell ref="AG95:AM95"/>
    <mergeCell ref="AG96:AM96"/>
    <mergeCell ref="AG104:AM104"/>
    <mergeCell ref="AG99:AM99"/>
    <mergeCell ref="AG102:AM102"/>
    <mergeCell ref="AM89:AP89"/>
    <mergeCell ref="AM90:AP90"/>
    <mergeCell ref="AM87:AN87"/>
    <mergeCell ref="AN103:AP103"/>
    <mergeCell ref="AN104:AP104"/>
    <mergeCell ref="AN101:AP101"/>
    <mergeCell ref="AN92:AP92"/>
    <mergeCell ref="AN100:AP100"/>
    <mergeCell ref="AN95:AP95"/>
    <mergeCell ref="AN99:AP99"/>
    <mergeCell ref="AN96:AP96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94:AP94"/>
  </mergeCells>
  <hyperlinks>
    <hyperlink ref="A95" location="'001 - Demolice nocležny'!C2" display="/"/>
    <hyperlink ref="A96" location="'002 - Oprava střechy VB'!C2" display="/"/>
    <hyperlink ref="A97" location="'003 - Oprava střechy přís...'!C2" display="/"/>
    <hyperlink ref="A98" location="'004 - Oprava vnějšího pláště'!C2" display="/"/>
    <hyperlink ref="A99" location="'005 - Oprava přístřešku a...'!C2" display="/"/>
    <hyperlink ref="A100" location="'006 - Oprava veřejných WC'!C2" display="/"/>
    <hyperlink ref="A101" location="'007 - Oprava vnitřních pr...'!C2" display="/"/>
    <hyperlink ref="A102" location="'008 - Oprava vnitřních pr...'!C2" display="/"/>
    <hyperlink ref="A104" location="'A - Osvětlení'!C2" display="/"/>
    <hyperlink ref="A105" location="'B - Silnoproud'!C2" display="/"/>
    <hyperlink ref="A106" location="'C - Hromosvod'!C2" display="/"/>
    <hyperlink ref="A107" location="'010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1" customFormat="1" ht="12" customHeight="1">
      <c r="B8" s="20"/>
      <c r="D8" s="150" t="s">
        <v>128</v>
      </c>
      <c r="L8" s="20"/>
    </row>
    <row r="9" s="2" customFormat="1" ht="16.5" customHeight="1">
      <c r="A9" s="38"/>
      <c r="B9" s="44"/>
      <c r="C9" s="38"/>
      <c r="D9" s="38"/>
      <c r="E9" s="151" t="s">
        <v>2687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2688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2689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33</v>
      </c>
      <c r="G14" s="38"/>
      <c r="H14" s="38"/>
      <c r="I14" s="150" t="s">
        <v>22</v>
      </c>
      <c r="J14" s="153" t="str">
        <f>'Rekapitulace zakázky'!AN8</f>
        <v>14. 7. 2020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>70994234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>Správa železnic, státní organizace</v>
      </c>
      <c r="F17" s="38"/>
      <c r="G17" s="38"/>
      <c r="H17" s="38"/>
      <c r="I17" s="150" t="s">
        <v>28</v>
      </c>
      <c r="J17" s="141" t="str">
        <f>IF('Rekapitulace zakázky'!AN11="","",'Rekapitulace zakázky'!AN11)</f>
        <v>CZ70994234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28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28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>L. Ulrich, DiS</v>
      </c>
      <c r="F26" s="38"/>
      <c r="G26" s="38"/>
      <c r="H26" s="38"/>
      <c r="I26" s="150" t="s">
        <v>28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ROUND((SUM(BE125:BE181)),  2)</f>
        <v>0</v>
      </c>
      <c r="G35" s="38"/>
      <c r="H35" s="38"/>
      <c r="I35" s="164">
        <v>0.20999999999999999</v>
      </c>
      <c r="J35" s="163">
        <f>ROUND(((SUM(BE125:BE181))*I35),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ROUND((SUM(BF125:BF181)),  2)</f>
        <v>0</v>
      </c>
      <c r="G36" s="38"/>
      <c r="H36" s="38"/>
      <c r="I36" s="164">
        <v>0.14999999999999999</v>
      </c>
      <c r="J36" s="163">
        <f>ROUND(((SUM(BF125:BF181))*I36),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ROUND((SUM(BG125:BG181)),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ROUND((SUM(BH125:BH181)),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ROUND((SUM(BI125:BI181)),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2687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2688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Osvětlení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14. 7. 2020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L. Ulrich, DiS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131</v>
      </c>
      <c r="D96" s="185"/>
      <c r="E96" s="185"/>
      <c r="F96" s="185"/>
      <c r="G96" s="185"/>
      <c r="H96" s="185"/>
      <c r="I96" s="185"/>
      <c r="J96" s="186" t="s">
        <v>132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133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8"/>
      <c r="C99" s="189"/>
      <c r="D99" s="190" t="s">
        <v>135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2690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425</v>
      </c>
      <c r="E101" s="191"/>
      <c r="F101" s="191"/>
      <c r="G101" s="191"/>
      <c r="H101" s="191"/>
      <c r="I101" s="191"/>
      <c r="J101" s="192">
        <f>J135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2691</v>
      </c>
      <c r="E102" s="196"/>
      <c r="F102" s="196"/>
      <c r="G102" s="196"/>
      <c r="H102" s="196"/>
      <c r="I102" s="196"/>
      <c r="J102" s="197">
        <f>J136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2692</v>
      </c>
      <c r="E103" s="191"/>
      <c r="F103" s="191"/>
      <c r="G103" s="191"/>
      <c r="H103" s="191"/>
      <c r="I103" s="191"/>
      <c r="J103" s="192">
        <f>J138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Sedlčany ON - oprava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128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2687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2688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A - Osvětlení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14. 7. 2020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>Správa železnic, státní organizace</v>
      </c>
      <c r="G121" s="40"/>
      <c r="H121" s="40"/>
      <c r="I121" s="32" t="s">
        <v>32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IF(E20="","",E20)</f>
        <v>Vyplň údaj</v>
      </c>
      <c r="G122" s="40"/>
      <c r="H122" s="40"/>
      <c r="I122" s="32" t="s">
        <v>35</v>
      </c>
      <c r="J122" s="36" t="str">
        <f>E26</f>
        <v>L. Ulrich, DiS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147</v>
      </c>
      <c r="D124" s="202" t="s">
        <v>63</v>
      </c>
      <c r="E124" s="202" t="s">
        <v>59</v>
      </c>
      <c r="F124" s="202" t="s">
        <v>60</v>
      </c>
      <c r="G124" s="202" t="s">
        <v>148</v>
      </c>
      <c r="H124" s="202" t="s">
        <v>149</v>
      </c>
      <c r="I124" s="202" t="s">
        <v>150</v>
      </c>
      <c r="J124" s="203" t="s">
        <v>132</v>
      </c>
      <c r="K124" s="204" t="s">
        <v>151</v>
      </c>
      <c r="L124" s="205"/>
      <c r="M124" s="100" t="s">
        <v>1</v>
      </c>
      <c r="N124" s="101" t="s">
        <v>42</v>
      </c>
      <c r="O124" s="101" t="s">
        <v>152</v>
      </c>
      <c r="P124" s="101" t="s">
        <v>153</v>
      </c>
      <c r="Q124" s="101" t="s">
        <v>154</v>
      </c>
      <c r="R124" s="101" t="s">
        <v>155</v>
      </c>
      <c r="S124" s="101" t="s">
        <v>156</v>
      </c>
      <c r="T124" s="101" t="s">
        <v>157</v>
      </c>
      <c r="U124" s="102" t="s">
        <v>158</v>
      </c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159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P126+P135+P138</f>
        <v>0</v>
      </c>
      <c r="Q125" s="104"/>
      <c r="R125" s="208">
        <f>R126+R135+R138</f>
        <v>6.7355099999999997</v>
      </c>
      <c r="S125" s="104"/>
      <c r="T125" s="208">
        <f>T126+T135+T138</f>
        <v>0</v>
      </c>
      <c r="U125" s="105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77</v>
      </c>
      <c r="AU125" s="17" t="s">
        <v>134</v>
      </c>
      <c r="BK125" s="209">
        <f>BK126+BK135+BK138</f>
        <v>0</v>
      </c>
    </row>
    <row r="126" s="12" customFormat="1" ht="25.92" customHeight="1">
      <c r="A126" s="12"/>
      <c r="B126" s="210"/>
      <c r="C126" s="211"/>
      <c r="D126" s="212" t="s">
        <v>77</v>
      </c>
      <c r="E126" s="213" t="s">
        <v>160</v>
      </c>
      <c r="F126" s="213" t="s">
        <v>161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</f>
        <v>0</v>
      </c>
      <c r="Q126" s="218"/>
      <c r="R126" s="219">
        <f>R127</f>
        <v>3.351</v>
      </c>
      <c r="S126" s="218"/>
      <c r="T126" s="219">
        <f>T127</f>
        <v>0</v>
      </c>
      <c r="U126" s="220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86</v>
      </c>
      <c r="AT126" s="222" t="s">
        <v>77</v>
      </c>
      <c r="AU126" s="222" t="s">
        <v>78</v>
      </c>
      <c r="AY126" s="221" t="s">
        <v>162</v>
      </c>
      <c r="BK126" s="223">
        <f>BK127</f>
        <v>0</v>
      </c>
    </row>
    <row r="127" s="12" customFormat="1" ht="22.8" customHeight="1">
      <c r="A127" s="12"/>
      <c r="B127" s="210"/>
      <c r="C127" s="211"/>
      <c r="D127" s="212" t="s">
        <v>77</v>
      </c>
      <c r="E127" s="224" t="s">
        <v>86</v>
      </c>
      <c r="F127" s="224" t="s">
        <v>2693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SUM(P128:P134)</f>
        <v>0</v>
      </c>
      <c r="Q127" s="218"/>
      <c r="R127" s="219">
        <f>SUM(R128:R134)</f>
        <v>3.351</v>
      </c>
      <c r="S127" s="218"/>
      <c r="T127" s="219">
        <f>SUM(T128:T134)</f>
        <v>0</v>
      </c>
      <c r="U127" s="220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86</v>
      </c>
      <c r="AT127" s="222" t="s">
        <v>77</v>
      </c>
      <c r="AU127" s="222" t="s">
        <v>86</v>
      </c>
      <c r="AY127" s="221" t="s">
        <v>162</v>
      </c>
      <c r="BK127" s="223">
        <f>SUM(BK128:BK134)</f>
        <v>0</v>
      </c>
    </row>
    <row r="128" s="2" customFormat="1" ht="24.15" customHeight="1">
      <c r="A128" s="38"/>
      <c r="B128" s="39"/>
      <c r="C128" s="226" t="s">
        <v>86</v>
      </c>
      <c r="D128" s="226" t="s">
        <v>164</v>
      </c>
      <c r="E128" s="227" t="s">
        <v>2694</v>
      </c>
      <c r="F128" s="228" t="s">
        <v>2695</v>
      </c>
      <c r="G128" s="229" t="s">
        <v>176</v>
      </c>
      <c r="H128" s="230">
        <v>2</v>
      </c>
      <c r="I128" s="231"/>
      <c r="J128" s="232">
        <f>ROUND(I128*H128,2)</f>
        <v>0</v>
      </c>
      <c r="K128" s="233"/>
      <c r="L128" s="44"/>
      <c r="M128" s="234" t="s">
        <v>1</v>
      </c>
      <c r="N128" s="235" t="s">
        <v>43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6">
        <f>S128*H128</f>
        <v>0</v>
      </c>
      <c r="U128" s="23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168</v>
      </c>
      <c r="AT128" s="238" t="s">
        <v>164</v>
      </c>
      <c r="AU128" s="238" t="s">
        <v>88</v>
      </c>
      <c r="AY128" s="17" t="s">
        <v>162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86</v>
      </c>
      <c r="BK128" s="239">
        <f>ROUND(I128*H128,2)</f>
        <v>0</v>
      </c>
      <c r="BL128" s="17" t="s">
        <v>168</v>
      </c>
      <c r="BM128" s="238" t="s">
        <v>2696</v>
      </c>
    </row>
    <row r="129" s="2" customFormat="1" ht="14.4" customHeight="1">
      <c r="A129" s="38"/>
      <c r="B129" s="39"/>
      <c r="C129" s="252" t="s">
        <v>88</v>
      </c>
      <c r="D129" s="252" t="s">
        <v>218</v>
      </c>
      <c r="E129" s="253" t="s">
        <v>2697</v>
      </c>
      <c r="F129" s="254" t="s">
        <v>2698</v>
      </c>
      <c r="G129" s="255" t="s">
        <v>176</v>
      </c>
      <c r="H129" s="256">
        <v>1.5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43</v>
      </c>
      <c r="O129" s="91"/>
      <c r="P129" s="236">
        <f>O129*H129</f>
        <v>0</v>
      </c>
      <c r="Q129" s="236">
        <v>2.234</v>
      </c>
      <c r="R129" s="236">
        <f>Q129*H129</f>
        <v>3.351</v>
      </c>
      <c r="S129" s="236">
        <v>0</v>
      </c>
      <c r="T129" s="236">
        <f>S129*H129</f>
        <v>0</v>
      </c>
      <c r="U129" s="23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198</v>
      </c>
      <c r="AT129" s="238" t="s">
        <v>218</v>
      </c>
      <c r="AU129" s="238" t="s">
        <v>88</v>
      </c>
      <c r="AY129" s="17" t="s">
        <v>162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86</v>
      </c>
      <c r="BK129" s="239">
        <f>ROUND(I129*H129,2)</f>
        <v>0</v>
      </c>
      <c r="BL129" s="17" t="s">
        <v>168</v>
      </c>
      <c r="BM129" s="238" t="s">
        <v>2699</v>
      </c>
    </row>
    <row r="130" s="2" customFormat="1" ht="24.15" customHeight="1">
      <c r="A130" s="38"/>
      <c r="B130" s="39"/>
      <c r="C130" s="226" t="s">
        <v>173</v>
      </c>
      <c r="D130" s="226" t="s">
        <v>164</v>
      </c>
      <c r="E130" s="227" t="s">
        <v>2700</v>
      </c>
      <c r="F130" s="228" t="s">
        <v>2701</v>
      </c>
      <c r="G130" s="229" t="s">
        <v>176</v>
      </c>
      <c r="H130" s="230">
        <v>2</v>
      </c>
      <c r="I130" s="231"/>
      <c r="J130" s="232">
        <f>ROUND(I130*H130,2)</f>
        <v>0</v>
      </c>
      <c r="K130" s="233"/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6">
        <f>S130*H130</f>
        <v>0</v>
      </c>
      <c r="U130" s="23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168</v>
      </c>
      <c r="AT130" s="238" t="s">
        <v>164</v>
      </c>
      <c r="AU130" s="238" t="s">
        <v>88</v>
      </c>
      <c r="AY130" s="17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86</v>
      </c>
      <c r="BK130" s="239">
        <f>ROUND(I130*H130,2)</f>
        <v>0</v>
      </c>
      <c r="BL130" s="17" t="s">
        <v>168</v>
      </c>
      <c r="BM130" s="238" t="s">
        <v>2702</v>
      </c>
    </row>
    <row r="131" s="2" customFormat="1" ht="24.15" customHeight="1">
      <c r="A131" s="38"/>
      <c r="B131" s="39"/>
      <c r="C131" s="226" t="s">
        <v>168</v>
      </c>
      <c r="D131" s="226" t="s">
        <v>164</v>
      </c>
      <c r="E131" s="227" t="s">
        <v>2703</v>
      </c>
      <c r="F131" s="228" t="s">
        <v>2704</v>
      </c>
      <c r="G131" s="229" t="s">
        <v>266</v>
      </c>
      <c r="H131" s="230">
        <v>30</v>
      </c>
      <c r="I131" s="231"/>
      <c r="J131" s="232">
        <f>ROUND(I131*H131,2)</f>
        <v>0</v>
      </c>
      <c r="K131" s="233"/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6">
        <f>S131*H131</f>
        <v>0</v>
      </c>
      <c r="U131" s="23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168</v>
      </c>
      <c r="AT131" s="238" t="s">
        <v>164</v>
      </c>
      <c r="AU131" s="238" t="s">
        <v>88</v>
      </c>
      <c r="AY131" s="17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86</v>
      </c>
      <c r="BK131" s="239">
        <f>ROUND(I131*H131,2)</f>
        <v>0</v>
      </c>
      <c r="BL131" s="17" t="s">
        <v>168</v>
      </c>
      <c r="BM131" s="238" t="s">
        <v>2705</v>
      </c>
    </row>
    <row r="132" s="2" customFormat="1" ht="24.15" customHeight="1">
      <c r="A132" s="38"/>
      <c r="B132" s="39"/>
      <c r="C132" s="226" t="s">
        <v>184</v>
      </c>
      <c r="D132" s="226" t="s">
        <v>164</v>
      </c>
      <c r="E132" s="227" t="s">
        <v>2706</v>
      </c>
      <c r="F132" s="228" t="s">
        <v>2707</v>
      </c>
      <c r="G132" s="229" t="s">
        <v>266</v>
      </c>
      <c r="H132" s="230">
        <v>5</v>
      </c>
      <c r="I132" s="231"/>
      <c r="J132" s="232">
        <f>ROUND(I132*H132,2)</f>
        <v>0</v>
      </c>
      <c r="K132" s="233"/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6">
        <f>S132*H132</f>
        <v>0</v>
      </c>
      <c r="U132" s="23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168</v>
      </c>
      <c r="AT132" s="238" t="s">
        <v>164</v>
      </c>
      <c r="AU132" s="238" t="s">
        <v>88</v>
      </c>
      <c r="AY132" s="17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86</v>
      </c>
      <c r="BK132" s="239">
        <f>ROUND(I132*H132,2)</f>
        <v>0</v>
      </c>
      <c r="BL132" s="17" t="s">
        <v>168</v>
      </c>
      <c r="BM132" s="238" t="s">
        <v>2708</v>
      </c>
    </row>
    <row r="133" s="2" customFormat="1" ht="24.15" customHeight="1">
      <c r="A133" s="38"/>
      <c r="B133" s="39"/>
      <c r="C133" s="226" t="s">
        <v>189</v>
      </c>
      <c r="D133" s="226" t="s">
        <v>164</v>
      </c>
      <c r="E133" s="227" t="s">
        <v>2709</v>
      </c>
      <c r="F133" s="228" t="s">
        <v>2710</v>
      </c>
      <c r="G133" s="229" t="s">
        <v>266</v>
      </c>
      <c r="H133" s="230">
        <v>30</v>
      </c>
      <c r="I133" s="231"/>
      <c r="J133" s="232">
        <f>ROUND(I133*H133,2)</f>
        <v>0</v>
      </c>
      <c r="K133" s="233"/>
      <c r="L133" s="44"/>
      <c r="M133" s="234" t="s">
        <v>1</v>
      </c>
      <c r="N133" s="235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6">
        <f>S133*H133</f>
        <v>0</v>
      </c>
      <c r="U133" s="23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168</v>
      </c>
      <c r="AT133" s="238" t="s">
        <v>164</v>
      </c>
      <c r="AU133" s="238" t="s">
        <v>88</v>
      </c>
      <c r="AY133" s="17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86</v>
      </c>
      <c r="BK133" s="239">
        <f>ROUND(I133*H133,2)</f>
        <v>0</v>
      </c>
      <c r="BL133" s="17" t="s">
        <v>168</v>
      </c>
      <c r="BM133" s="238" t="s">
        <v>2711</v>
      </c>
    </row>
    <row r="134" s="2" customFormat="1" ht="24.15" customHeight="1">
      <c r="A134" s="38"/>
      <c r="B134" s="39"/>
      <c r="C134" s="226" t="s">
        <v>194</v>
      </c>
      <c r="D134" s="226" t="s">
        <v>164</v>
      </c>
      <c r="E134" s="227" t="s">
        <v>2712</v>
      </c>
      <c r="F134" s="228" t="s">
        <v>2713</v>
      </c>
      <c r="G134" s="229" t="s">
        <v>266</v>
      </c>
      <c r="H134" s="230">
        <v>5</v>
      </c>
      <c r="I134" s="231"/>
      <c r="J134" s="232">
        <f>ROUND(I134*H134,2)</f>
        <v>0</v>
      </c>
      <c r="K134" s="233"/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6">
        <f>S134*H134</f>
        <v>0</v>
      </c>
      <c r="U134" s="23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168</v>
      </c>
      <c r="AT134" s="238" t="s">
        <v>164</v>
      </c>
      <c r="AU134" s="238" t="s">
        <v>88</v>
      </c>
      <c r="AY134" s="17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86</v>
      </c>
      <c r="BK134" s="239">
        <f>ROUND(I134*H134,2)</f>
        <v>0</v>
      </c>
      <c r="BL134" s="17" t="s">
        <v>168</v>
      </c>
      <c r="BM134" s="238" t="s">
        <v>2714</v>
      </c>
    </row>
    <row r="135" s="12" customFormat="1" ht="25.92" customHeight="1">
      <c r="A135" s="12"/>
      <c r="B135" s="210"/>
      <c r="C135" s="211"/>
      <c r="D135" s="212" t="s">
        <v>77</v>
      </c>
      <c r="E135" s="213" t="s">
        <v>218</v>
      </c>
      <c r="F135" s="213" t="s">
        <v>440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3.3845099999999997</v>
      </c>
      <c r="S135" s="218"/>
      <c r="T135" s="219">
        <f>T136</f>
        <v>0</v>
      </c>
      <c r="U135" s="220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173</v>
      </c>
      <c r="AT135" s="222" t="s">
        <v>77</v>
      </c>
      <c r="AU135" s="222" t="s">
        <v>78</v>
      </c>
      <c r="AY135" s="221" t="s">
        <v>162</v>
      </c>
      <c r="BK135" s="223">
        <f>BK136</f>
        <v>0</v>
      </c>
    </row>
    <row r="136" s="12" customFormat="1" ht="22.8" customHeight="1">
      <c r="A136" s="12"/>
      <c r="B136" s="210"/>
      <c r="C136" s="211"/>
      <c r="D136" s="212" t="s">
        <v>77</v>
      </c>
      <c r="E136" s="224" t="s">
        <v>2715</v>
      </c>
      <c r="F136" s="224" t="s">
        <v>2716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3.3845099999999997</v>
      </c>
      <c r="S136" s="218"/>
      <c r="T136" s="219">
        <f>T137</f>
        <v>0</v>
      </c>
      <c r="U136" s="220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173</v>
      </c>
      <c r="AT136" s="222" t="s">
        <v>77</v>
      </c>
      <c r="AU136" s="222" t="s">
        <v>86</v>
      </c>
      <c r="AY136" s="221" t="s">
        <v>162</v>
      </c>
      <c r="BK136" s="223">
        <f>BK137</f>
        <v>0</v>
      </c>
    </row>
    <row r="137" s="2" customFormat="1" ht="24.15" customHeight="1">
      <c r="A137" s="38"/>
      <c r="B137" s="39"/>
      <c r="C137" s="226" t="s">
        <v>198</v>
      </c>
      <c r="D137" s="226" t="s">
        <v>164</v>
      </c>
      <c r="E137" s="227" t="s">
        <v>2717</v>
      </c>
      <c r="F137" s="228" t="s">
        <v>2718</v>
      </c>
      <c r="G137" s="229" t="s">
        <v>176</v>
      </c>
      <c r="H137" s="230">
        <v>1.5</v>
      </c>
      <c r="I137" s="231"/>
      <c r="J137" s="232">
        <f>ROUND(I137*H137,2)</f>
        <v>0</v>
      </c>
      <c r="K137" s="233"/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2.2563399999999998</v>
      </c>
      <c r="R137" s="236">
        <f>Q137*H137</f>
        <v>3.3845099999999997</v>
      </c>
      <c r="S137" s="236">
        <v>0</v>
      </c>
      <c r="T137" s="236">
        <f>S137*H137</f>
        <v>0</v>
      </c>
      <c r="U137" s="23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446</v>
      </c>
      <c r="AT137" s="238" t="s">
        <v>164</v>
      </c>
      <c r="AU137" s="238" t="s">
        <v>88</v>
      </c>
      <c r="AY137" s="17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86</v>
      </c>
      <c r="BK137" s="239">
        <f>ROUND(I137*H137,2)</f>
        <v>0</v>
      </c>
      <c r="BL137" s="17" t="s">
        <v>446</v>
      </c>
      <c r="BM137" s="238" t="s">
        <v>2719</v>
      </c>
    </row>
    <row r="138" s="12" customFormat="1" ht="25.92" customHeight="1">
      <c r="A138" s="12"/>
      <c r="B138" s="210"/>
      <c r="C138" s="211"/>
      <c r="D138" s="212" t="s">
        <v>77</v>
      </c>
      <c r="E138" s="213" t="s">
        <v>434</v>
      </c>
      <c r="F138" s="213" t="s">
        <v>2720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SUM(P139:P181)</f>
        <v>0</v>
      </c>
      <c r="Q138" s="218"/>
      <c r="R138" s="219">
        <f>SUM(R139:R181)</f>
        <v>0</v>
      </c>
      <c r="S138" s="218"/>
      <c r="T138" s="219">
        <f>SUM(T139:T181)</f>
        <v>0</v>
      </c>
      <c r="U138" s="22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168</v>
      </c>
      <c r="AT138" s="222" t="s">
        <v>77</v>
      </c>
      <c r="AU138" s="222" t="s">
        <v>78</v>
      </c>
      <c r="AY138" s="221" t="s">
        <v>162</v>
      </c>
      <c r="BK138" s="223">
        <f>SUM(BK139:BK181)</f>
        <v>0</v>
      </c>
    </row>
    <row r="139" s="2" customFormat="1" ht="37.8" customHeight="1">
      <c r="A139" s="38"/>
      <c r="B139" s="39"/>
      <c r="C139" s="252" t="s">
        <v>202</v>
      </c>
      <c r="D139" s="252" t="s">
        <v>218</v>
      </c>
      <c r="E139" s="253" t="s">
        <v>2721</v>
      </c>
      <c r="F139" s="254" t="s">
        <v>2722</v>
      </c>
      <c r="G139" s="255" t="s">
        <v>256</v>
      </c>
      <c r="H139" s="256">
        <v>2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539</v>
      </c>
      <c r="AT139" s="238" t="s">
        <v>218</v>
      </c>
      <c r="AU139" s="238" t="s">
        <v>86</v>
      </c>
      <c r="AY139" s="17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86</v>
      </c>
      <c r="BK139" s="239">
        <f>ROUND(I139*H139,2)</f>
        <v>0</v>
      </c>
      <c r="BL139" s="17" t="s">
        <v>539</v>
      </c>
      <c r="BM139" s="238" t="s">
        <v>2723</v>
      </c>
    </row>
    <row r="140" s="2" customFormat="1" ht="24.15" customHeight="1">
      <c r="A140" s="38"/>
      <c r="B140" s="39"/>
      <c r="C140" s="252" t="s">
        <v>208</v>
      </c>
      <c r="D140" s="252" t="s">
        <v>218</v>
      </c>
      <c r="E140" s="253" t="s">
        <v>2724</v>
      </c>
      <c r="F140" s="254" t="s">
        <v>2725</v>
      </c>
      <c r="G140" s="255" t="s">
        <v>256</v>
      </c>
      <c r="H140" s="256">
        <v>2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539</v>
      </c>
      <c r="AT140" s="238" t="s">
        <v>218</v>
      </c>
      <c r="AU140" s="238" t="s">
        <v>86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539</v>
      </c>
      <c r="BM140" s="238" t="s">
        <v>2726</v>
      </c>
    </row>
    <row r="141" s="2" customFormat="1" ht="37.8" customHeight="1">
      <c r="A141" s="38"/>
      <c r="B141" s="39"/>
      <c r="C141" s="226" t="s">
        <v>213</v>
      </c>
      <c r="D141" s="226" t="s">
        <v>164</v>
      </c>
      <c r="E141" s="227" t="s">
        <v>2727</v>
      </c>
      <c r="F141" s="228" t="s">
        <v>2728</v>
      </c>
      <c r="G141" s="229" t="s">
        <v>256</v>
      </c>
      <c r="H141" s="230">
        <v>2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437</v>
      </c>
      <c r="AT141" s="238" t="s">
        <v>164</v>
      </c>
      <c r="AU141" s="238" t="s">
        <v>86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437</v>
      </c>
      <c r="BM141" s="238" t="s">
        <v>2729</v>
      </c>
    </row>
    <row r="142" s="2" customFormat="1" ht="24.15" customHeight="1">
      <c r="A142" s="38"/>
      <c r="B142" s="39"/>
      <c r="C142" s="226" t="s">
        <v>217</v>
      </c>
      <c r="D142" s="226" t="s">
        <v>164</v>
      </c>
      <c r="E142" s="227" t="s">
        <v>2730</v>
      </c>
      <c r="F142" s="228" t="s">
        <v>2731</v>
      </c>
      <c r="G142" s="229" t="s">
        <v>256</v>
      </c>
      <c r="H142" s="230">
        <v>2</v>
      </c>
      <c r="I142" s="231"/>
      <c r="J142" s="232">
        <f>ROUND(I142*H142,2)</f>
        <v>0</v>
      </c>
      <c r="K142" s="233"/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437</v>
      </c>
      <c r="AT142" s="238" t="s">
        <v>164</v>
      </c>
      <c r="AU142" s="238" t="s">
        <v>86</v>
      </c>
      <c r="AY142" s="17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86</v>
      </c>
      <c r="BK142" s="239">
        <f>ROUND(I142*H142,2)</f>
        <v>0</v>
      </c>
      <c r="BL142" s="17" t="s">
        <v>437</v>
      </c>
      <c r="BM142" s="238" t="s">
        <v>2732</v>
      </c>
    </row>
    <row r="143" s="2" customFormat="1" ht="14.4" customHeight="1">
      <c r="A143" s="38"/>
      <c r="B143" s="39"/>
      <c r="C143" s="226" t="s">
        <v>223</v>
      </c>
      <c r="D143" s="226" t="s">
        <v>164</v>
      </c>
      <c r="E143" s="227" t="s">
        <v>2733</v>
      </c>
      <c r="F143" s="228" t="s">
        <v>2734</v>
      </c>
      <c r="G143" s="229" t="s">
        <v>256</v>
      </c>
      <c r="H143" s="230">
        <v>4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6">
        <f>S143*H143</f>
        <v>0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437</v>
      </c>
      <c r="AT143" s="238" t="s">
        <v>164</v>
      </c>
      <c r="AU143" s="238" t="s">
        <v>86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437</v>
      </c>
      <c r="BM143" s="238" t="s">
        <v>2735</v>
      </c>
    </row>
    <row r="144" s="2" customFormat="1" ht="49.05" customHeight="1">
      <c r="A144" s="38"/>
      <c r="B144" s="39"/>
      <c r="C144" s="252" t="s">
        <v>227</v>
      </c>
      <c r="D144" s="252" t="s">
        <v>218</v>
      </c>
      <c r="E144" s="253" t="s">
        <v>2736</v>
      </c>
      <c r="F144" s="254" t="s">
        <v>2737</v>
      </c>
      <c r="G144" s="255" t="s">
        <v>256</v>
      </c>
      <c r="H144" s="256">
        <v>4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6">
        <f>S144*H144</f>
        <v>0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437</v>
      </c>
      <c r="AT144" s="238" t="s">
        <v>218</v>
      </c>
      <c r="AU144" s="238" t="s">
        <v>86</v>
      </c>
      <c r="AY144" s="17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86</v>
      </c>
      <c r="BK144" s="239">
        <f>ROUND(I144*H144,2)</f>
        <v>0</v>
      </c>
      <c r="BL144" s="17" t="s">
        <v>437</v>
      </c>
      <c r="BM144" s="238" t="s">
        <v>2738</v>
      </c>
    </row>
    <row r="145" s="2" customFormat="1" ht="24.15" customHeight="1">
      <c r="A145" s="38"/>
      <c r="B145" s="39"/>
      <c r="C145" s="252" t="s">
        <v>8</v>
      </c>
      <c r="D145" s="252" t="s">
        <v>218</v>
      </c>
      <c r="E145" s="253" t="s">
        <v>2739</v>
      </c>
      <c r="F145" s="254" t="s">
        <v>2740</v>
      </c>
      <c r="G145" s="255" t="s">
        <v>266</v>
      </c>
      <c r="H145" s="256">
        <v>80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6">
        <f>S145*H145</f>
        <v>0</v>
      </c>
      <c r="U145" s="23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539</v>
      </c>
      <c r="AT145" s="238" t="s">
        <v>218</v>
      </c>
      <c r="AU145" s="238" t="s">
        <v>86</v>
      </c>
      <c r="AY145" s="17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86</v>
      </c>
      <c r="BK145" s="239">
        <f>ROUND(I145*H145,2)</f>
        <v>0</v>
      </c>
      <c r="BL145" s="17" t="s">
        <v>539</v>
      </c>
      <c r="BM145" s="238" t="s">
        <v>2741</v>
      </c>
    </row>
    <row r="146" s="2" customFormat="1" ht="14.4" customHeight="1">
      <c r="A146" s="38"/>
      <c r="B146" s="39"/>
      <c r="C146" s="226" t="s">
        <v>238</v>
      </c>
      <c r="D146" s="226" t="s">
        <v>164</v>
      </c>
      <c r="E146" s="227" t="s">
        <v>2742</v>
      </c>
      <c r="F146" s="228" t="s">
        <v>2743</v>
      </c>
      <c r="G146" s="229" t="s">
        <v>266</v>
      </c>
      <c r="H146" s="230">
        <v>80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437</v>
      </c>
      <c r="AT146" s="238" t="s">
        <v>164</v>
      </c>
      <c r="AU146" s="238" t="s">
        <v>86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437</v>
      </c>
      <c r="BM146" s="238" t="s">
        <v>2744</v>
      </c>
    </row>
    <row r="147" s="2" customFormat="1" ht="24.15" customHeight="1">
      <c r="A147" s="38"/>
      <c r="B147" s="39"/>
      <c r="C147" s="252" t="s">
        <v>243</v>
      </c>
      <c r="D147" s="252" t="s">
        <v>218</v>
      </c>
      <c r="E147" s="253" t="s">
        <v>2745</v>
      </c>
      <c r="F147" s="254" t="s">
        <v>2746</v>
      </c>
      <c r="G147" s="255" t="s">
        <v>266</v>
      </c>
      <c r="H147" s="256">
        <v>10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539</v>
      </c>
      <c r="AT147" s="238" t="s">
        <v>218</v>
      </c>
      <c r="AU147" s="238" t="s">
        <v>86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539</v>
      </c>
      <c r="BM147" s="238" t="s">
        <v>2747</v>
      </c>
    </row>
    <row r="148" s="2" customFormat="1" ht="24.15" customHeight="1">
      <c r="A148" s="38"/>
      <c r="B148" s="39"/>
      <c r="C148" s="252" t="s">
        <v>248</v>
      </c>
      <c r="D148" s="252" t="s">
        <v>218</v>
      </c>
      <c r="E148" s="253" t="s">
        <v>2748</v>
      </c>
      <c r="F148" s="254" t="s">
        <v>2749</v>
      </c>
      <c r="G148" s="255" t="s">
        <v>266</v>
      </c>
      <c r="H148" s="256">
        <v>10</v>
      </c>
      <c r="I148" s="257"/>
      <c r="J148" s="258">
        <f>ROUND(I148*H148,2)</f>
        <v>0</v>
      </c>
      <c r="K148" s="259"/>
      <c r="L148" s="260"/>
      <c r="M148" s="261" t="s">
        <v>1</v>
      </c>
      <c r="N148" s="262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6">
        <f>S148*H148</f>
        <v>0</v>
      </c>
      <c r="U148" s="23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539</v>
      </c>
      <c r="AT148" s="238" t="s">
        <v>218</v>
      </c>
      <c r="AU148" s="238" t="s">
        <v>86</v>
      </c>
      <c r="AY148" s="17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86</v>
      </c>
      <c r="BK148" s="239">
        <f>ROUND(I148*H148,2)</f>
        <v>0</v>
      </c>
      <c r="BL148" s="17" t="s">
        <v>539</v>
      </c>
      <c r="BM148" s="238" t="s">
        <v>2750</v>
      </c>
    </row>
    <row r="149" s="2" customFormat="1" ht="24.15" customHeight="1">
      <c r="A149" s="38"/>
      <c r="B149" s="39"/>
      <c r="C149" s="252" t="s">
        <v>253</v>
      </c>
      <c r="D149" s="252" t="s">
        <v>218</v>
      </c>
      <c r="E149" s="253" t="s">
        <v>2751</v>
      </c>
      <c r="F149" s="254" t="s">
        <v>2752</v>
      </c>
      <c r="G149" s="255" t="s">
        <v>266</v>
      </c>
      <c r="H149" s="256">
        <v>20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539</v>
      </c>
      <c r="AT149" s="238" t="s">
        <v>218</v>
      </c>
      <c r="AU149" s="238" t="s">
        <v>86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539</v>
      </c>
      <c r="BM149" s="238" t="s">
        <v>2753</v>
      </c>
    </row>
    <row r="150" s="2" customFormat="1" ht="24.15" customHeight="1">
      <c r="A150" s="38"/>
      <c r="B150" s="39"/>
      <c r="C150" s="252" t="s">
        <v>259</v>
      </c>
      <c r="D150" s="252" t="s">
        <v>218</v>
      </c>
      <c r="E150" s="253" t="s">
        <v>2754</v>
      </c>
      <c r="F150" s="254" t="s">
        <v>2755</v>
      </c>
      <c r="G150" s="255" t="s">
        <v>266</v>
      </c>
      <c r="H150" s="256">
        <v>20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539</v>
      </c>
      <c r="AT150" s="238" t="s">
        <v>218</v>
      </c>
      <c r="AU150" s="238" t="s">
        <v>86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539</v>
      </c>
      <c r="BM150" s="238" t="s">
        <v>2756</v>
      </c>
    </row>
    <row r="151" s="2" customFormat="1" ht="14.4" customHeight="1">
      <c r="A151" s="38"/>
      <c r="B151" s="39"/>
      <c r="C151" s="226" t="s">
        <v>7</v>
      </c>
      <c r="D151" s="226" t="s">
        <v>164</v>
      </c>
      <c r="E151" s="227" t="s">
        <v>2757</v>
      </c>
      <c r="F151" s="228" t="s">
        <v>2758</v>
      </c>
      <c r="G151" s="229" t="s">
        <v>266</v>
      </c>
      <c r="H151" s="230">
        <v>60</v>
      </c>
      <c r="I151" s="231"/>
      <c r="J151" s="232">
        <f>ROUND(I151*H151,2)</f>
        <v>0</v>
      </c>
      <c r="K151" s="233"/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437</v>
      </c>
      <c r="AT151" s="238" t="s">
        <v>164</v>
      </c>
      <c r="AU151" s="238" t="s">
        <v>86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437</v>
      </c>
      <c r="BM151" s="238" t="s">
        <v>2759</v>
      </c>
    </row>
    <row r="152" s="2" customFormat="1" ht="14.4" customHeight="1">
      <c r="A152" s="38"/>
      <c r="B152" s="39"/>
      <c r="C152" s="226" t="s">
        <v>269</v>
      </c>
      <c r="D152" s="226" t="s">
        <v>164</v>
      </c>
      <c r="E152" s="227" t="s">
        <v>2760</v>
      </c>
      <c r="F152" s="228" t="s">
        <v>2761</v>
      </c>
      <c r="G152" s="229" t="s">
        <v>266</v>
      </c>
      <c r="H152" s="230">
        <v>20</v>
      </c>
      <c r="I152" s="231"/>
      <c r="J152" s="232">
        <f>ROUND(I152*H152,2)</f>
        <v>0</v>
      </c>
      <c r="K152" s="233"/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437</v>
      </c>
      <c r="AT152" s="238" t="s">
        <v>164</v>
      </c>
      <c r="AU152" s="238" t="s">
        <v>86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437</v>
      </c>
      <c r="BM152" s="238" t="s">
        <v>2762</v>
      </c>
    </row>
    <row r="153" s="2" customFormat="1" ht="37.8" customHeight="1">
      <c r="A153" s="38"/>
      <c r="B153" s="39"/>
      <c r="C153" s="252" t="s">
        <v>274</v>
      </c>
      <c r="D153" s="252" t="s">
        <v>218</v>
      </c>
      <c r="E153" s="253" t="s">
        <v>2763</v>
      </c>
      <c r="F153" s="254" t="s">
        <v>2764</v>
      </c>
      <c r="G153" s="255" t="s">
        <v>266</v>
      </c>
      <c r="H153" s="256">
        <v>20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539</v>
      </c>
      <c r="AT153" s="238" t="s">
        <v>218</v>
      </c>
      <c r="AU153" s="238" t="s">
        <v>86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539</v>
      </c>
      <c r="BM153" s="238" t="s">
        <v>2765</v>
      </c>
    </row>
    <row r="154" s="2" customFormat="1" ht="24.15" customHeight="1">
      <c r="A154" s="38"/>
      <c r="B154" s="39"/>
      <c r="C154" s="252" t="s">
        <v>279</v>
      </c>
      <c r="D154" s="252" t="s">
        <v>218</v>
      </c>
      <c r="E154" s="253" t="s">
        <v>2766</v>
      </c>
      <c r="F154" s="254" t="s">
        <v>2767</v>
      </c>
      <c r="G154" s="255" t="s">
        <v>1078</v>
      </c>
      <c r="H154" s="256">
        <v>1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539</v>
      </c>
      <c r="AT154" s="238" t="s">
        <v>218</v>
      </c>
      <c r="AU154" s="238" t="s">
        <v>86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539</v>
      </c>
      <c r="BM154" s="238" t="s">
        <v>2768</v>
      </c>
    </row>
    <row r="155" s="2" customFormat="1" ht="24.15" customHeight="1">
      <c r="A155" s="38"/>
      <c r="B155" s="39"/>
      <c r="C155" s="226" t="s">
        <v>284</v>
      </c>
      <c r="D155" s="226" t="s">
        <v>164</v>
      </c>
      <c r="E155" s="227" t="s">
        <v>2769</v>
      </c>
      <c r="F155" s="228" t="s">
        <v>2770</v>
      </c>
      <c r="G155" s="229" t="s">
        <v>256</v>
      </c>
      <c r="H155" s="230">
        <v>15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437</v>
      </c>
      <c r="AT155" s="238" t="s">
        <v>164</v>
      </c>
      <c r="AU155" s="238" t="s">
        <v>86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437</v>
      </c>
      <c r="BM155" s="238" t="s">
        <v>2771</v>
      </c>
    </row>
    <row r="156" s="2" customFormat="1" ht="24.15" customHeight="1">
      <c r="A156" s="38"/>
      <c r="B156" s="39"/>
      <c r="C156" s="252" t="s">
        <v>289</v>
      </c>
      <c r="D156" s="252" t="s">
        <v>218</v>
      </c>
      <c r="E156" s="253" t="s">
        <v>2772</v>
      </c>
      <c r="F156" s="254" t="s">
        <v>2773</v>
      </c>
      <c r="G156" s="255" t="s">
        <v>266</v>
      </c>
      <c r="H156" s="256">
        <v>50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6">
        <f>S156*H156</f>
        <v>0</v>
      </c>
      <c r="U156" s="23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539</v>
      </c>
      <c r="AT156" s="238" t="s">
        <v>218</v>
      </c>
      <c r="AU156" s="238" t="s">
        <v>86</v>
      </c>
      <c r="AY156" s="17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86</v>
      </c>
      <c r="BK156" s="239">
        <f>ROUND(I156*H156,2)</f>
        <v>0</v>
      </c>
      <c r="BL156" s="17" t="s">
        <v>539</v>
      </c>
      <c r="BM156" s="238" t="s">
        <v>2774</v>
      </c>
    </row>
    <row r="157" s="2" customFormat="1" ht="37.8" customHeight="1">
      <c r="A157" s="38"/>
      <c r="B157" s="39"/>
      <c r="C157" s="226" t="s">
        <v>294</v>
      </c>
      <c r="D157" s="226" t="s">
        <v>164</v>
      </c>
      <c r="E157" s="227" t="s">
        <v>2775</v>
      </c>
      <c r="F157" s="228" t="s">
        <v>2776</v>
      </c>
      <c r="G157" s="229" t="s">
        <v>266</v>
      </c>
      <c r="H157" s="230">
        <v>50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437</v>
      </c>
      <c r="AT157" s="238" t="s">
        <v>164</v>
      </c>
      <c r="AU157" s="238" t="s">
        <v>86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437</v>
      </c>
      <c r="BM157" s="238" t="s">
        <v>2777</v>
      </c>
    </row>
    <row r="158" s="2" customFormat="1" ht="14.4" customHeight="1">
      <c r="A158" s="38"/>
      <c r="B158" s="39"/>
      <c r="C158" s="252" t="s">
        <v>300</v>
      </c>
      <c r="D158" s="252" t="s">
        <v>218</v>
      </c>
      <c r="E158" s="253" t="s">
        <v>2778</v>
      </c>
      <c r="F158" s="254" t="s">
        <v>2779</v>
      </c>
      <c r="G158" s="255" t="s">
        <v>256</v>
      </c>
      <c r="H158" s="256">
        <v>2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6">
        <f>S158*H158</f>
        <v>0</v>
      </c>
      <c r="U158" s="23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539</v>
      </c>
      <c r="AT158" s="238" t="s">
        <v>218</v>
      </c>
      <c r="AU158" s="238" t="s">
        <v>86</v>
      </c>
      <c r="AY158" s="17" t="s">
        <v>162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86</v>
      </c>
      <c r="BK158" s="239">
        <f>ROUND(I158*H158,2)</f>
        <v>0</v>
      </c>
      <c r="BL158" s="17" t="s">
        <v>539</v>
      </c>
      <c r="BM158" s="238" t="s">
        <v>2780</v>
      </c>
    </row>
    <row r="159" s="2" customFormat="1" ht="24.15" customHeight="1">
      <c r="A159" s="38"/>
      <c r="B159" s="39"/>
      <c r="C159" s="226" t="s">
        <v>305</v>
      </c>
      <c r="D159" s="226" t="s">
        <v>164</v>
      </c>
      <c r="E159" s="227" t="s">
        <v>2781</v>
      </c>
      <c r="F159" s="228" t="s">
        <v>2782</v>
      </c>
      <c r="G159" s="229" t="s">
        <v>256</v>
      </c>
      <c r="H159" s="230">
        <v>2</v>
      </c>
      <c r="I159" s="231"/>
      <c r="J159" s="232">
        <f>ROUND(I159*H159,2)</f>
        <v>0</v>
      </c>
      <c r="K159" s="233"/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437</v>
      </c>
      <c r="AT159" s="238" t="s">
        <v>164</v>
      </c>
      <c r="AU159" s="238" t="s">
        <v>86</v>
      </c>
      <c r="AY159" s="17" t="s">
        <v>162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86</v>
      </c>
      <c r="BK159" s="239">
        <f>ROUND(I159*H159,2)</f>
        <v>0</v>
      </c>
      <c r="BL159" s="17" t="s">
        <v>437</v>
      </c>
      <c r="BM159" s="238" t="s">
        <v>2783</v>
      </c>
    </row>
    <row r="160" s="2" customFormat="1" ht="49.05" customHeight="1">
      <c r="A160" s="38"/>
      <c r="B160" s="39"/>
      <c r="C160" s="252" t="s">
        <v>309</v>
      </c>
      <c r="D160" s="252" t="s">
        <v>218</v>
      </c>
      <c r="E160" s="253" t="s">
        <v>2784</v>
      </c>
      <c r="F160" s="254" t="s">
        <v>2785</v>
      </c>
      <c r="G160" s="255" t="s">
        <v>256</v>
      </c>
      <c r="H160" s="256">
        <v>1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6">
        <f>S160*H160</f>
        <v>0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539</v>
      </c>
      <c r="AT160" s="238" t="s">
        <v>218</v>
      </c>
      <c r="AU160" s="238" t="s">
        <v>86</v>
      </c>
      <c r="AY160" s="17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86</v>
      </c>
      <c r="BK160" s="239">
        <f>ROUND(I160*H160,2)</f>
        <v>0</v>
      </c>
      <c r="BL160" s="17" t="s">
        <v>539</v>
      </c>
      <c r="BM160" s="238" t="s">
        <v>2786</v>
      </c>
    </row>
    <row r="161" s="2" customFormat="1" ht="14.4" customHeight="1">
      <c r="A161" s="38"/>
      <c r="B161" s="39"/>
      <c r="C161" s="226" t="s">
        <v>314</v>
      </c>
      <c r="D161" s="226" t="s">
        <v>164</v>
      </c>
      <c r="E161" s="227" t="s">
        <v>2787</v>
      </c>
      <c r="F161" s="228" t="s">
        <v>2788</v>
      </c>
      <c r="G161" s="229" t="s">
        <v>256</v>
      </c>
      <c r="H161" s="230">
        <v>1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437</v>
      </c>
      <c r="AT161" s="238" t="s">
        <v>164</v>
      </c>
      <c r="AU161" s="238" t="s">
        <v>86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437</v>
      </c>
      <c r="BM161" s="238" t="s">
        <v>2789</v>
      </c>
    </row>
    <row r="162" s="2" customFormat="1" ht="37.8" customHeight="1">
      <c r="A162" s="38"/>
      <c r="B162" s="39"/>
      <c r="C162" s="252" t="s">
        <v>323</v>
      </c>
      <c r="D162" s="252" t="s">
        <v>218</v>
      </c>
      <c r="E162" s="253" t="s">
        <v>2790</v>
      </c>
      <c r="F162" s="254" t="s">
        <v>2791</v>
      </c>
      <c r="G162" s="255" t="s">
        <v>256</v>
      </c>
      <c r="H162" s="256">
        <v>2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539</v>
      </c>
      <c r="AT162" s="238" t="s">
        <v>218</v>
      </c>
      <c r="AU162" s="238" t="s">
        <v>86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539</v>
      </c>
      <c r="BM162" s="238" t="s">
        <v>2792</v>
      </c>
    </row>
    <row r="163" s="2" customFormat="1" ht="14.4" customHeight="1">
      <c r="A163" s="38"/>
      <c r="B163" s="39"/>
      <c r="C163" s="226" t="s">
        <v>327</v>
      </c>
      <c r="D163" s="226" t="s">
        <v>164</v>
      </c>
      <c r="E163" s="227" t="s">
        <v>2793</v>
      </c>
      <c r="F163" s="228" t="s">
        <v>2794</v>
      </c>
      <c r="G163" s="229" t="s">
        <v>256</v>
      </c>
      <c r="H163" s="230">
        <v>2</v>
      </c>
      <c r="I163" s="231"/>
      <c r="J163" s="232">
        <f>ROUND(I163*H163,2)</f>
        <v>0</v>
      </c>
      <c r="K163" s="233"/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437</v>
      </c>
      <c r="AT163" s="238" t="s">
        <v>164</v>
      </c>
      <c r="AU163" s="238" t="s">
        <v>86</v>
      </c>
      <c r="AY163" s="17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86</v>
      </c>
      <c r="BK163" s="239">
        <f>ROUND(I163*H163,2)</f>
        <v>0</v>
      </c>
      <c r="BL163" s="17" t="s">
        <v>437</v>
      </c>
      <c r="BM163" s="238" t="s">
        <v>2795</v>
      </c>
    </row>
    <row r="164" s="2" customFormat="1" ht="37.8" customHeight="1">
      <c r="A164" s="38"/>
      <c r="B164" s="39"/>
      <c r="C164" s="252" t="s">
        <v>332</v>
      </c>
      <c r="D164" s="252" t="s">
        <v>218</v>
      </c>
      <c r="E164" s="253" t="s">
        <v>2796</v>
      </c>
      <c r="F164" s="254" t="s">
        <v>2797</v>
      </c>
      <c r="G164" s="255" t="s">
        <v>256</v>
      </c>
      <c r="H164" s="256">
        <v>2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539</v>
      </c>
      <c r="AT164" s="238" t="s">
        <v>218</v>
      </c>
      <c r="AU164" s="238" t="s">
        <v>86</v>
      </c>
      <c r="AY164" s="17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86</v>
      </c>
      <c r="BK164" s="239">
        <f>ROUND(I164*H164,2)</f>
        <v>0</v>
      </c>
      <c r="BL164" s="17" t="s">
        <v>539</v>
      </c>
      <c r="BM164" s="238" t="s">
        <v>2798</v>
      </c>
    </row>
    <row r="165" s="2" customFormat="1" ht="14.4" customHeight="1">
      <c r="A165" s="38"/>
      <c r="B165" s="39"/>
      <c r="C165" s="226" t="s">
        <v>336</v>
      </c>
      <c r="D165" s="226" t="s">
        <v>164</v>
      </c>
      <c r="E165" s="227" t="s">
        <v>2799</v>
      </c>
      <c r="F165" s="228" t="s">
        <v>2800</v>
      </c>
      <c r="G165" s="229" t="s">
        <v>256</v>
      </c>
      <c r="H165" s="230">
        <v>2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437</v>
      </c>
      <c r="AT165" s="238" t="s">
        <v>164</v>
      </c>
      <c r="AU165" s="238" t="s">
        <v>86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437</v>
      </c>
      <c r="BM165" s="238" t="s">
        <v>2801</v>
      </c>
    </row>
    <row r="166" s="2" customFormat="1" ht="37.8" customHeight="1">
      <c r="A166" s="38"/>
      <c r="B166" s="39"/>
      <c r="C166" s="252" t="s">
        <v>342</v>
      </c>
      <c r="D166" s="252" t="s">
        <v>218</v>
      </c>
      <c r="E166" s="253" t="s">
        <v>2802</v>
      </c>
      <c r="F166" s="254" t="s">
        <v>2803</v>
      </c>
      <c r="G166" s="255" t="s">
        <v>256</v>
      </c>
      <c r="H166" s="256">
        <v>1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6">
        <f>S166*H166</f>
        <v>0</v>
      </c>
      <c r="U166" s="23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539</v>
      </c>
      <c r="AT166" s="238" t="s">
        <v>218</v>
      </c>
      <c r="AU166" s="238" t="s">
        <v>86</v>
      </c>
      <c r="AY166" s="17" t="s">
        <v>162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86</v>
      </c>
      <c r="BK166" s="239">
        <f>ROUND(I166*H166,2)</f>
        <v>0</v>
      </c>
      <c r="BL166" s="17" t="s">
        <v>539</v>
      </c>
      <c r="BM166" s="238" t="s">
        <v>2804</v>
      </c>
    </row>
    <row r="167" s="2" customFormat="1" ht="14.4" customHeight="1">
      <c r="A167" s="38"/>
      <c r="B167" s="39"/>
      <c r="C167" s="226" t="s">
        <v>347</v>
      </c>
      <c r="D167" s="226" t="s">
        <v>164</v>
      </c>
      <c r="E167" s="227" t="s">
        <v>2805</v>
      </c>
      <c r="F167" s="228" t="s">
        <v>2806</v>
      </c>
      <c r="G167" s="229" t="s">
        <v>256</v>
      </c>
      <c r="H167" s="230">
        <v>2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437</v>
      </c>
      <c r="AT167" s="238" t="s">
        <v>164</v>
      </c>
      <c r="AU167" s="238" t="s">
        <v>86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437</v>
      </c>
      <c r="BM167" s="238" t="s">
        <v>2807</v>
      </c>
    </row>
    <row r="168" s="2" customFormat="1" ht="37.8" customHeight="1">
      <c r="A168" s="38"/>
      <c r="B168" s="39"/>
      <c r="C168" s="252" t="s">
        <v>351</v>
      </c>
      <c r="D168" s="252" t="s">
        <v>218</v>
      </c>
      <c r="E168" s="253" t="s">
        <v>2808</v>
      </c>
      <c r="F168" s="254" t="s">
        <v>2809</v>
      </c>
      <c r="G168" s="255" t="s">
        <v>256</v>
      </c>
      <c r="H168" s="256">
        <v>2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539</v>
      </c>
      <c r="AT168" s="238" t="s">
        <v>218</v>
      </c>
      <c r="AU168" s="238" t="s">
        <v>86</v>
      </c>
      <c r="AY168" s="17" t="s">
        <v>162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86</v>
      </c>
      <c r="BK168" s="239">
        <f>ROUND(I168*H168,2)</f>
        <v>0</v>
      </c>
      <c r="BL168" s="17" t="s">
        <v>539</v>
      </c>
      <c r="BM168" s="238" t="s">
        <v>2810</v>
      </c>
    </row>
    <row r="169" s="2" customFormat="1" ht="24.15" customHeight="1">
      <c r="A169" s="38"/>
      <c r="B169" s="39"/>
      <c r="C169" s="226" t="s">
        <v>355</v>
      </c>
      <c r="D169" s="226" t="s">
        <v>164</v>
      </c>
      <c r="E169" s="227" t="s">
        <v>2811</v>
      </c>
      <c r="F169" s="228" t="s">
        <v>2812</v>
      </c>
      <c r="G169" s="229" t="s">
        <v>256</v>
      </c>
      <c r="H169" s="230">
        <v>2</v>
      </c>
      <c r="I169" s="231"/>
      <c r="J169" s="232">
        <f>ROUND(I169*H169,2)</f>
        <v>0</v>
      </c>
      <c r="K169" s="233"/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437</v>
      </c>
      <c r="AT169" s="238" t="s">
        <v>164</v>
      </c>
      <c r="AU169" s="238" t="s">
        <v>86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437</v>
      </c>
      <c r="BM169" s="238" t="s">
        <v>2813</v>
      </c>
    </row>
    <row r="170" s="2" customFormat="1" ht="24.15" customHeight="1">
      <c r="A170" s="38"/>
      <c r="B170" s="39"/>
      <c r="C170" s="252" t="s">
        <v>359</v>
      </c>
      <c r="D170" s="252" t="s">
        <v>218</v>
      </c>
      <c r="E170" s="253" t="s">
        <v>2814</v>
      </c>
      <c r="F170" s="254" t="s">
        <v>2815</v>
      </c>
      <c r="G170" s="255" t="s">
        <v>230</v>
      </c>
      <c r="H170" s="256">
        <v>50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43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6">
        <f>S170*H170</f>
        <v>0</v>
      </c>
      <c r="U170" s="23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539</v>
      </c>
      <c r="AT170" s="238" t="s">
        <v>218</v>
      </c>
      <c r="AU170" s="238" t="s">
        <v>86</v>
      </c>
      <c r="AY170" s="17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86</v>
      </c>
      <c r="BK170" s="239">
        <f>ROUND(I170*H170,2)</f>
        <v>0</v>
      </c>
      <c r="BL170" s="17" t="s">
        <v>539</v>
      </c>
      <c r="BM170" s="238" t="s">
        <v>2816</v>
      </c>
    </row>
    <row r="171" s="2" customFormat="1" ht="24.15" customHeight="1">
      <c r="A171" s="38"/>
      <c r="B171" s="39"/>
      <c r="C171" s="226" t="s">
        <v>363</v>
      </c>
      <c r="D171" s="226" t="s">
        <v>164</v>
      </c>
      <c r="E171" s="227" t="s">
        <v>2817</v>
      </c>
      <c r="F171" s="228" t="s">
        <v>2818</v>
      </c>
      <c r="G171" s="229" t="s">
        <v>266</v>
      </c>
      <c r="H171" s="230">
        <v>30</v>
      </c>
      <c r="I171" s="231"/>
      <c r="J171" s="232">
        <f>ROUND(I171*H171,2)</f>
        <v>0</v>
      </c>
      <c r="K171" s="233"/>
      <c r="L171" s="44"/>
      <c r="M171" s="234" t="s">
        <v>1</v>
      </c>
      <c r="N171" s="235" t="s">
        <v>43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437</v>
      </c>
      <c r="AT171" s="238" t="s">
        <v>164</v>
      </c>
      <c r="AU171" s="238" t="s">
        <v>86</v>
      </c>
      <c r="AY171" s="17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86</v>
      </c>
      <c r="BK171" s="239">
        <f>ROUND(I171*H171,2)</f>
        <v>0</v>
      </c>
      <c r="BL171" s="17" t="s">
        <v>437</v>
      </c>
      <c r="BM171" s="238" t="s">
        <v>2819</v>
      </c>
    </row>
    <row r="172" s="2" customFormat="1" ht="24.15" customHeight="1">
      <c r="A172" s="38"/>
      <c r="B172" s="39"/>
      <c r="C172" s="252" t="s">
        <v>367</v>
      </c>
      <c r="D172" s="252" t="s">
        <v>218</v>
      </c>
      <c r="E172" s="253" t="s">
        <v>2820</v>
      </c>
      <c r="F172" s="254" t="s">
        <v>2821</v>
      </c>
      <c r="G172" s="255" t="s">
        <v>256</v>
      </c>
      <c r="H172" s="256">
        <v>1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6">
        <f>S172*H172</f>
        <v>0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539</v>
      </c>
      <c r="AT172" s="238" t="s">
        <v>218</v>
      </c>
      <c r="AU172" s="238" t="s">
        <v>86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539</v>
      </c>
      <c r="BM172" s="238" t="s">
        <v>2822</v>
      </c>
    </row>
    <row r="173" s="2" customFormat="1" ht="37.8" customHeight="1">
      <c r="A173" s="38"/>
      <c r="B173" s="39"/>
      <c r="C173" s="252" t="s">
        <v>373</v>
      </c>
      <c r="D173" s="252" t="s">
        <v>218</v>
      </c>
      <c r="E173" s="253" t="s">
        <v>2823</v>
      </c>
      <c r="F173" s="254" t="s">
        <v>2824</v>
      </c>
      <c r="G173" s="255" t="s">
        <v>256</v>
      </c>
      <c r="H173" s="256">
        <v>1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43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539</v>
      </c>
      <c r="AT173" s="238" t="s">
        <v>218</v>
      </c>
      <c r="AU173" s="238" t="s">
        <v>86</v>
      </c>
      <c r="AY173" s="17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86</v>
      </c>
      <c r="BK173" s="239">
        <f>ROUND(I173*H173,2)</f>
        <v>0</v>
      </c>
      <c r="BL173" s="17" t="s">
        <v>539</v>
      </c>
      <c r="BM173" s="238" t="s">
        <v>2825</v>
      </c>
    </row>
    <row r="174" s="2" customFormat="1" ht="24.15" customHeight="1">
      <c r="A174" s="38"/>
      <c r="B174" s="39"/>
      <c r="C174" s="252" t="s">
        <v>377</v>
      </c>
      <c r="D174" s="252" t="s">
        <v>218</v>
      </c>
      <c r="E174" s="253" t="s">
        <v>2826</v>
      </c>
      <c r="F174" s="254" t="s">
        <v>2827</v>
      </c>
      <c r="G174" s="255" t="s">
        <v>256</v>
      </c>
      <c r="H174" s="256">
        <v>2</v>
      </c>
      <c r="I174" s="257"/>
      <c r="J174" s="258">
        <f>ROUND(I174*H174,2)</f>
        <v>0</v>
      </c>
      <c r="K174" s="259"/>
      <c r="L174" s="260"/>
      <c r="M174" s="261" t="s">
        <v>1</v>
      </c>
      <c r="N174" s="262" t="s">
        <v>43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6">
        <f>S174*H174</f>
        <v>0</v>
      </c>
      <c r="U174" s="23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539</v>
      </c>
      <c r="AT174" s="238" t="s">
        <v>218</v>
      </c>
      <c r="AU174" s="238" t="s">
        <v>86</v>
      </c>
      <c r="AY174" s="17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86</v>
      </c>
      <c r="BK174" s="239">
        <f>ROUND(I174*H174,2)</f>
        <v>0</v>
      </c>
      <c r="BL174" s="17" t="s">
        <v>539</v>
      </c>
      <c r="BM174" s="238" t="s">
        <v>2828</v>
      </c>
    </row>
    <row r="175" s="2" customFormat="1" ht="14.4" customHeight="1">
      <c r="A175" s="38"/>
      <c r="B175" s="39"/>
      <c r="C175" s="226" t="s">
        <v>386</v>
      </c>
      <c r="D175" s="226" t="s">
        <v>164</v>
      </c>
      <c r="E175" s="227" t="s">
        <v>2829</v>
      </c>
      <c r="F175" s="228" t="s">
        <v>2830</v>
      </c>
      <c r="G175" s="229" t="s">
        <v>256</v>
      </c>
      <c r="H175" s="230">
        <v>2</v>
      </c>
      <c r="I175" s="231"/>
      <c r="J175" s="232">
        <f>ROUND(I175*H175,2)</f>
        <v>0</v>
      </c>
      <c r="K175" s="233"/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437</v>
      </c>
      <c r="AT175" s="238" t="s">
        <v>164</v>
      </c>
      <c r="AU175" s="238" t="s">
        <v>86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437</v>
      </c>
      <c r="BM175" s="238" t="s">
        <v>2831</v>
      </c>
    </row>
    <row r="176" s="2" customFormat="1" ht="37.8" customHeight="1">
      <c r="A176" s="38"/>
      <c r="B176" s="39"/>
      <c r="C176" s="252" t="s">
        <v>391</v>
      </c>
      <c r="D176" s="252" t="s">
        <v>218</v>
      </c>
      <c r="E176" s="253" t="s">
        <v>2832</v>
      </c>
      <c r="F176" s="254" t="s">
        <v>2833</v>
      </c>
      <c r="G176" s="255" t="s">
        <v>256</v>
      </c>
      <c r="H176" s="256">
        <v>2</v>
      </c>
      <c r="I176" s="257"/>
      <c r="J176" s="258">
        <f>ROUND(I176*H176,2)</f>
        <v>0</v>
      </c>
      <c r="K176" s="259"/>
      <c r="L176" s="260"/>
      <c r="M176" s="261" t="s">
        <v>1</v>
      </c>
      <c r="N176" s="262" t="s">
        <v>43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539</v>
      </c>
      <c r="AT176" s="238" t="s">
        <v>218</v>
      </c>
      <c r="AU176" s="238" t="s">
        <v>86</v>
      </c>
      <c r="AY176" s="17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86</v>
      </c>
      <c r="BK176" s="239">
        <f>ROUND(I176*H176,2)</f>
        <v>0</v>
      </c>
      <c r="BL176" s="17" t="s">
        <v>539</v>
      </c>
      <c r="BM176" s="238" t="s">
        <v>2834</v>
      </c>
    </row>
    <row r="177" s="2" customFormat="1" ht="24.15" customHeight="1">
      <c r="A177" s="38"/>
      <c r="B177" s="39"/>
      <c r="C177" s="226" t="s">
        <v>396</v>
      </c>
      <c r="D177" s="226" t="s">
        <v>164</v>
      </c>
      <c r="E177" s="227" t="s">
        <v>2835</v>
      </c>
      <c r="F177" s="228" t="s">
        <v>2836</v>
      </c>
      <c r="G177" s="229" t="s">
        <v>256</v>
      </c>
      <c r="H177" s="230">
        <v>2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437</v>
      </c>
      <c r="AT177" s="238" t="s">
        <v>164</v>
      </c>
      <c r="AU177" s="238" t="s">
        <v>86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437</v>
      </c>
      <c r="BM177" s="238" t="s">
        <v>2837</v>
      </c>
    </row>
    <row r="178" s="2" customFormat="1" ht="24.15" customHeight="1">
      <c r="A178" s="38"/>
      <c r="B178" s="39"/>
      <c r="C178" s="226" t="s">
        <v>401</v>
      </c>
      <c r="D178" s="226" t="s">
        <v>164</v>
      </c>
      <c r="E178" s="227" t="s">
        <v>2838</v>
      </c>
      <c r="F178" s="228" t="s">
        <v>2839</v>
      </c>
      <c r="G178" s="229" t="s">
        <v>256</v>
      </c>
      <c r="H178" s="230">
        <v>1</v>
      </c>
      <c r="I178" s="231"/>
      <c r="J178" s="232">
        <f>ROUND(I178*H178,2)</f>
        <v>0</v>
      </c>
      <c r="K178" s="233"/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6">
        <f>S178*H178</f>
        <v>0</v>
      </c>
      <c r="U178" s="23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437</v>
      </c>
      <c r="AT178" s="238" t="s">
        <v>164</v>
      </c>
      <c r="AU178" s="238" t="s">
        <v>86</v>
      </c>
      <c r="AY178" s="17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86</v>
      </c>
      <c r="BK178" s="239">
        <f>ROUND(I178*H178,2)</f>
        <v>0</v>
      </c>
      <c r="BL178" s="17" t="s">
        <v>437</v>
      </c>
      <c r="BM178" s="238" t="s">
        <v>2840</v>
      </c>
    </row>
    <row r="179" s="2" customFormat="1" ht="49.05" customHeight="1">
      <c r="A179" s="38"/>
      <c r="B179" s="39"/>
      <c r="C179" s="226" t="s">
        <v>406</v>
      </c>
      <c r="D179" s="226" t="s">
        <v>164</v>
      </c>
      <c r="E179" s="227" t="s">
        <v>2841</v>
      </c>
      <c r="F179" s="228" t="s">
        <v>2842</v>
      </c>
      <c r="G179" s="229" t="s">
        <v>256</v>
      </c>
      <c r="H179" s="230">
        <v>1</v>
      </c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437</v>
      </c>
      <c r="AT179" s="238" t="s">
        <v>164</v>
      </c>
      <c r="AU179" s="238" t="s">
        <v>86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437</v>
      </c>
      <c r="BM179" s="238" t="s">
        <v>2843</v>
      </c>
    </row>
    <row r="180" s="2" customFormat="1" ht="24.15" customHeight="1">
      <c r="A180" s="38"/>
      <c r="B180" s="39"/>
      <c r="C180" s="226" t="s">
        <v>411</v>
      </c>
      <c r="D180" s="226" t="s">
        <v>164</v>
      </c>
      <c r="E180" s="227" t="s">
        <v>2844</v>
      </c>
      <c r="F180" s="228" t="s">
        <v>2845</v>
      </c>
      <c r="G180" s="229" t="s">
        <v>256</v>
      </c>
      <c r="H180" s="230">
        <v>1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437</v>
      </c>
      <c r="AT180" s="238" t="s">
        <v>164</v>
      </c>
      <c r="AU180" s="238" t="s">
        <v>86</v>
      </c>
      <c r="AY180" s="17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86</v>
      </c>
      <c r="BK180" s="239">
        <f>ROUND(I180*H180,2)</f>
        <v>0</v>
      </c>
      <c r="BL180" s="17" t="s">
        <v>437</v>
      </c>
      <c r="BM180" s="238" t="s">
        <v>2846</v>
      </c>
    </row>
    <row r="181" s="2" customFormat="1" ht="24.15" customHeight="1">
      <c r="A181" s="38"/>
      <c r="B181" s="39"/>
      <c r="C181" s="226" t="s">
        <v>418</v>
      </c>
      <c r="D181" s="226" t="s">
        <v>164</v>
      </c>
      <c r="E181" s="227" t="s">
        <v>2847</v>
      </c>
      <c r="F181" s="228" t="s">
        <v>2848</v>
      </c>
      <c r="G181" s="229" t="s">
        <v>256</v>
      </c>
      <c r="H181" s="230">
        <v>1</v>
      </c>
      <c r="I181" s="231"/>
      <c r="J181" s="232">
        <f>ROUND(I181*H181,2)</f>
        <v>0</v>
      </c>
      <c r="K181" s="233"/>
      <c r="L181" s="44"/>
      <c r="M181" s="279" t="s">
        <v>1</v>
      </c>
      <c r="N181" s="280" t="s">
        <v>43</v>
      </c>
      <c r="O181" s="281"/>
      <c r="P181" s="282">
        <f>O181*H181</f>
        <v>0</v>
      </c>
      <c r="Q181" s="282">
        <v>0</v>
      </c>
      <c r="R181" s="282">
        <f>Q181*H181</f>
        <v>0</v>
      </c>
      <c r="S181" s="282">
        <v>0</v>
      </c>
      <c r="T181" s="282">
        <f>S181*H181</f>
        <v>0</v>
      </c>
      <c r="U181" s="283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437</v>
      </c>
      <c r="AT181" s="238" t="s">
        <v>164</v>
      </c>
      <c r="AU181" s="238" t="s">
        <v>86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437</v>
      </c>
      <c r="BM181" s="238" t="s">
        <v>2849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F8djOe0RLSRhUg1CU8v2OpnDW/CZsLZsAd1jDN8gV7N/LP5BtClRvt2gDLSjNQ35Ycct8Qjcdkk9nr5EfJpYtA==" hashValue="rNMwEAL4EeeuTM+pBs/rsVpNpLZMa7xVhnkDMUW3bBMAFsjwOrk9Hpp6EH6JwzU2GvoGQOJT65zW6dUVpNyl8w==" algorithmName="SHA-512" password="C1E4"/>
  <autoFilter ref="C124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1" customFormat="1" ht="12" customHeight="1">
      <c r="B8" s="20"/>
      <c r="D8" s="150" t="s">
        <v>128</v>
      </c>
      <c r="L8" s="20"/>
    </row>
    <row r="9" s="2" customFormat="1" ht="16.5" customHeight="1">
      <c r="A9" s="38"/>
      <c r="B9" s="44"/>
      <c r="C9" s="38"/>
      <c r="D9" s="38"/>
      <c r="E9" s="151" t="s">
        <v>2687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2688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2850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33</v>
      </c>
      <c r="G14" s="38"/>
      <c r="H14" s="38"/>
      <c r="I14" s="150" t="s">
        <v>22</v>
      </c>
      <c r="J14" s="153" t="str">
        <f>'Rekapitulace zakázky'!AN8</f>
        <v>14. 7. 2020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>70994234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>Správa železnic, státní organizace</v>
      </c>
      <c r="F17" s="38"/>
      <c r="G17" s="38"/>
      <c r="H17" s="38"/>
      <c r="I17" s="150" t="s">
        <v>28</v>
      </c>
      <c r="J17" s="141" t="str">
        <f>IF('Rekapitulace zakázky'!AN11="","",'Rekapitulace zakázky'!AN11)</f>
        <v>CZ70994234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28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28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>L. Ulrich, DiS</v>
      </c>
      <c r="F26" s="38"/>
      <c r="G26" s="38"/>
      <c r="H26" s="38"/>
      <c r="I26" s="150" t="s">
        <v>28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ROUND((SUM(BE126:BE228)),  2)</f>
        <v>0</v>
      </c>
      <c r="G35" s="38"/>
      <c r="H35" s="38"/>
      <c r="I35" s="164">
        <v>0.20999999999999999</v>
      </c>
      <c r="J35" s="163">
        <f>ROUND(((SUM(BE126:BE228))*I35),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ROUND((SUM(BF126:BF228)),  2)</f>
        <v>0</v>
      </c>
      <c r="G36" s="38"/>
      <c r="H36" s="38"/>
      <c r="I36" s="164">
        <v>0.14999999999999999</v>
      </c>
      <c r="J36" s="163">
        <f>ROUND(((SUM(BF126:BF228))*I36),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ROUND((SUM(BG126:BG228)),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ROUND((SUM(BH126:BH228)),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ROUND((SUM(BI126:BI228)),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2687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2688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Silnoproud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14. 7. 2020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L. Ulrich, DiS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131</v>
      </c>
      <c r="D96" s="185"/>
      <c r="E96" s="185"/>
      <c r="F96" s="185"/>
      <c r="G96" s="185"/>
      <c r="H96" s="185"/>
      <c r="I96" s="185"/>
      <c r="J96" s="186" t="s">
        <v>132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133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8"/>
      <c r="C99" s="189"/>
      <c r="D99" s="190" t="s">
        <v>2692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2851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2852</v>
      </c>
      <c r="E101" s="196"/>
      <c r="F101" s="196"/>
      <c r="G101" s="196"/>
      <c r="H101" s="196"/>
      <c r="I101" s="196"/>
      <c r="J101" s="197">
        <f>J189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2853</v>
      </c>
      <c r="E102" s="196"/>
      <c r="F102" s="196"/>
      <c r="G102" s="196"/>
      <c r="H102" s="196"/>
      <c r="I102" s="196"/>
      <c r="J102" s="197">
        <f>J210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2854</v>
      </c>
      <c r="E103" s="196"/>
      <c r="F103" s="196"/>
      <c r="G103" s="196"/>
      <c r="H103" s="196"/>
      <c r="I103" s="196"/>
      <c r="J103" s="197">
        <f>J217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2855</v>
      </c>
      <c r="E104" s="196"/>
      <c r="F104" s="196"/>
      <c r="G104" s="196"/>
      <c r="H104" s="196"/>
      <c r="I104" s="196"/>
      <c r="J104" s="197">
        <f>J224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Sedlčany ON - oprava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128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2687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2688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B - Silnoproud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14. 7. 2020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Správa železnic, státní organizace</v>
      </c>
      <c r="G122" s="40"/>
      <c r="H122" s="40"/>
      <c r="I122" s="32" t="s">
        <v>32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32" t="s">
        <v>35</v>
      </c>
      <c r="J123" s="36" t="str">
        <f>E26</f>
        <v>L. Ulrich, DiS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147</v>
      </c>
      <c r="D125" s="202" t="s">
        <v>63</v>
      </c>
      <c r="E125" s="202" t="s">
        <v>59</v>
      </c>
      <c r="F125" s="202" t="s">
        <v>60</v>
      </c>
      <c r="G125" s="202" t="s">
        <v>148</v>
      </c>
      <c r="H125" s="202" t="s">
        <v>149</v>
      </c>
      <c r="I125" s="202" t="s">
        <v>150</v>
      </c>
      <c r="J125" s="203" t="s">
        <v>132</v>
      </c>
      <c r="K125" s="204" t="s">
        <v>151</v>
      </c>
      <c r="L125" s="205"/>
      <c r="M125" s="100" t="s">
        <v>1</v>
      </c>
      <c r="N125" s="101" t="s">
        <v>42</v>
      </c>
      <c r="O125" s="101" t="s">
        <v>152</v>
      </c>
      <c r="P125" s="101" t="s">
        <v>153</v>
      </c>
      <c r="Q125" s="101" t="s">
        <v>154</v>
      </c>
      <c r="R125" s="101" t="s">
        <v>155</v>
      </c>
      <c r="S125" s="101" t="s">
        <v>156</v>
      </c>
      <c r="T125" s="101" t="s">
        <v>157</v>
      </c>
      <c r="U125" s="102" t="s">
        <v>158</v>
      </c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159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8">
        <f>T127</f>
        <v>0</v>
      </c>
      <c r="U126" s="10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134</v>
      </c>
      <c r="BK126" s="209">
        <f>BK127</f>
        <v>0</v>
      </c>
    </row>
    <row r="127" s="12" customFormat="1" ht="25.92" customHeight="1">
      <c r="A127" s="12"/>
      <c r="B127" s="210"/>
      <c r="C127" s="211"/>
      <c r="D127" s="212" t="s">
        <v>77</v>
      </c>
      <c r="E127" s="213" t="s">
        <v>434</v>
      </c>
      <c r="F127" s="213" t="s">
        <v>2720</v>
      </c>
      <c r="G127" s="211"/>
      <c r="H127" s="211"/>
      <c r="I127" s="214"/>
      <c r="J127" s="215">
        <f>BK127</f>
        <v>0</v>
      </c>
      <c r="K127" s="211"/>
      <c r="L127" s="216"/>
      <c r="M127" s="217"/>
      <c r="N127" s="218"/>
      <c r="O127" s="218"/>
      <c r="P127" s="219">
        <f>P128+P189+P210+P217+P224</f>
        <v>0</v>
      </c>
      <c r="Q127" s="218"/>
      <c r="R127" s="219">
        <f>R128+R189+R210+R217+R224</f>
        <v>0</v>
      </c>
      <c r="S127" s="218"/>
      <c r="T127" s="219">
        <f>T128+T189+T210+T217+T224</f>
        <v>0</v>
      </c>
      <c r="U127" s="220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168</v>
      </c>
      <c r="AT127" s="222" t="s">
        <v>77</v>
      </c>
      <c r="AU127" s="222" t="s">
        <v>78</v>
      </c>
      <c r="AY127" s="221" t="s">
        <v>162</v>
      </c>
      <c r="BK127" s="223">
        <f>BK128+BK189+BK210+BK217+BK224</f>
        <v>0</v>
      </c>
    </row>
    <row r="128" s="12" customFormat="1" ht="22.8" customHeight="1">
      <c r="A128" s="12"/>
      <c r="B128" s="210"/>
      <c r="C128" s="211"/>
      <c r="D128" s="212" t="s">
        <v>77</v>
      </c>
      <c r="E128" s="224" t="s">
        <v>1357</v>
      </c>
      <c r="F128" s="224" t="s">
        <v>2856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SUM(P129:P188)</f>
        <v>0</v>
      </c>
      <c r="Q128" s="218"/>
      <c r="R128" s="219">
        <f>SUM(R129:R188)</f>
        <v>0</v>
      </c>
      <c r="S128" s="218"/>
      <c r="T128" s="219">
        <f>SUM(T129:T188)</f>
        <v>0</v>
      </c>
      <c r="U128" s="220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86</v>
      </c>
      <c r="AT128" s="222" t="s">
        <v>77</v>
      </c>
      <c r="AU128" s="222" t="s">
        <v>86</v>
      </c>
      <c r="AY128" s="221" t="s">
        <v>162</v>
      </c>
      <c r="BK128" s="223">
        <f>SUM(BK129:BK188)</f>
        <v>0</v>
      </c>
    </row>
    <row r="129" s="2" customFormat="1" ht="14.4" customHeight="1">
      <c r="A129" s="38"/>
      <c r="B129" s="39"/>
      <c r="C129" s="252" t="s">
        <v>86</v>
      </c>
      <c r="D129" s="252" t="s">
        <v>218</v>
      </c>
      <c r="E129" s="253" t="s">
        <v>2857</v>
      </c>
      <c r="F129" s="254" t="s">
        <v>2858</v>
      </c>
      <c r="G129" s="255" t="s">
        <v>1120</v>
      </c>
      <c r="H129" s="256">
        <v>13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6">
        <f>S129*H129</f>
        <v>0</v>
      </c>
      <c r="U129" s="23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437</v>
      </c>
      <c r="AT129" s="238" t="s">
        <v>218</v>
      </c>
      <c r="AU129" s="238" t="s">
        <v>88</v>
      </c>
      <c r="AY129" s="17" t="s">
        <v>162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86</v>
      </c>
      <c r="BK129" s="239">
        <f>ROUND(I129*H129,2)</f>
        <v>0</v>
      </c>
      <c r="BL129" s="17" t="s">
        <v>437</v>
      </c>
      <c r="BM129" s="238" t="s">
        <v>2859</v>
      </c>
    </row>
    <row r="130" s="2" customFormat="1" ht="14.4" customHeight="1">
      <c r="A130" s="38"/>
      <c r="B130" s="39"/>
      <c r="C130" s="252" t="s">
        <v>88</v>
      </c>
      <c r="D130" s="252" t="s">
        <v>218</v>
      </c>
      <c r="E130" s="253" t="s">
        <v>2860</v>
      </c>
      <c r="F130" s="254" t="s">
        <v>2861</v>
      </c>
      <c r="G130" s="255" t="s">
        <v>1120</v>
      </c>
      <c r="H130" s="256">
        <v>12</v>
      </c>
      <c r="I130" s="257"/>
      <c r="J130" s="258">
        <f>ROUND(I130*H130,2)</f>
        <v>0</v>
      </c>
      <c r="K130" s="259"/>
      <c r="L130" s="260"/>
      <c r="M130" s="261" t="s">
        <v>1</v>
      </c>
      <c r="N130" s="262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6">
        <f>S130*H130</f>
        <v>0</v>
      </c>
      <c r="U130" s="23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437</v>
      </c>
      <c r="AT130" s="238" t="s">
        <v>218</v>
      </c>
      <c r="AU130" s="238" t="s">
        <v>88</v>
      </c>
      <c r="AY130" s="17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86</v>
      </c>
      <c r="BK130" s="239">
        <f>ROUND(I130*H130,2)</f>
        <v>0</v>
      </c>
      <c r="BL130" s="17" t="s">
        <v>437</v>
      </c>
      <c r="BM130" s="238" t="s">
        <v>2862</v>
      </c>
    </row>
    <row r="131" s="2" customFormat="1" ht="24.15" customHeight="1">
      <c r="A131" s="38"/>
      <c r="B131" s="39"/>
      <c r="C131" s="252" t="s">
        <v>173</v>
      </c>
      <c r="D131" s="252" t="s">
        <v>218</v>
      </c>
      <c r="E131" s="253" t="s">
        <v>2863</v>
      </c>
      <c r="F131" s="254" t="s">
        <v>2864</v>
      </c>
      <c r="G131" s="255" t="s">
        <v>1120</v>
      </c>
      <c r="H131" s="256">
        <v>12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6">
        <f>S131*H131</f>
        <v>0</v>
      </c>
      <c r="U131" s="23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437</v>
      </c>
      <c r="AT131" s="238" t="s">
        <v>218</v>
      </c>
      <c r="AU131" s="238" t="s">
        <v>88</v>
      </c>
      <c r="AY131" s="17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86</v>
      </c>
      <c r="BK131" s="239">
        <f>ROUND(I131*H131,2)</f>
        <v>0</v>
      </c>
      <c r="BL131" s="17" t="s">
        <v>437</v>
      </c>
      <c r="BM131" s="238" t="s">
        <v>2865</v>
      </c>
    </row>
    <row r="132" s="2" customFormat="1" ht="24.15" customHeight="1">
      <c r="A132" s="38"/>
      <c r="B132" s="39"/>
      <c r="C132" s="252" t="s">
        <v>168</v>
      </c>
      <c r="D132" s="252" t="s">
        <v>218</v>
      </c>
      <c r="E132" s="253" t="s">
        <v>2866</v>
      </c>
      <c r="F132" s="254" t="s">
        <v>2867</v>
      </c>
      <c r="G132" s="255" t="s">
        <v>1120</v>
      </c>
      <c r="H132" s="256">
        <v>1</v>
      </c>
      <c r="I132" s="257"/>
      <c r="J132" s="258">
        <f>ROUND(I132*H132,2)</f>
        <v>0</v>
      </c>
      <c r="K132" s="259"/>
      <c r="L132" s="260"/>
      <c r="M132" s="261" t="s">
        <v>1</v>
      </c>
      <c r="N132" s="262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6">
        <f>S132*H132</f>
        <v>0</v>
      </c>
      <c r="U132" s="23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437</v>
      </c>
      <c r="AT132" s="238" t="s">
        <v>218</v>
      </c>
      <c r="AU132" s="238" t="s">
        <v>88</v>
      </c>
      <c r="AY132" s="17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86</v>
      </c>
      <c r="BK132" s="239">
        <f>ROUND(I132*H132,2)</f>
        <v>0</v>
      </c>
      <c r="BL132" s="17" t="s">
        <v>437</v>
      </c>
      <c r="BM132" s="238" t="s">
        <v>2868</v>
      </c>
    </row>
    <row r="133" s="2" customFormat="1" ht="24.15" customHeight="1">
      <c r="A133" s="38"/>
      <c r="B133" s="39"/>
      <c r="C133" s="252" t="s">
        <v>184</v>
      </c>
      <c r="D133" s="252" t="s">
        <v>218</v>
      </c>
      <c r="E133" s="253" t="s">
        <v>2869</v>
      </c>
      <c r="F133" s="254" t="s">
        <v>2870</v>
      </c>
      <c r="G133" s="255" t="s">
        <v>1120</v>
      </c>
      <c r="H133" s="256">
        <v>1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6">
        <f>S133*H133</f>
        <v>0</v>
      </c>
      <c r="U133" s="23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437</v>
      </c>
      <c r="AT133" s="238" t="s">
        <v>218</v>
      </c>
      <c r="AU133" s="238" t="s">
        <v>88</v>
      </c>
      <c r="AY133" s="17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86</v>
      </c>
      <c r="BK133" s="239">
        <f>ROUND(I133*H133,2)</f>
        <v>0</v>
      </c>
      <c r="BL133" s="17" t="s">
        <v>437</v>
      </c>
      <c r="BM133" s="238" t="s">
        <v>2871</v>
      </c>
    </row>
    <row r="134" s="2" customFormat="1" ht="14.4" customHeight="1">
      <c r="A134" s="38"/>
      <c r="B134" s="39"/>
      <c r="C134" s="252" t="s">
        <v>189</v>
      </c>
      <c r="D134" s="252" t="s">
        <v>218</v>
      </c>
      <c r="E134" s="253" t="s">
        <v>2872</v>
      </c>
      <c r="F134" s="254" t="s">
        <v>2873</v>
      </c>
      <c r="G134" s="255" t="s">
        <v>1120</v>
      </c>
      <c r="H134" s="256">
        <v>1</v>
      </c>
      <c r="I134" s="257"/>
      <c r="J134" s="258">
        <f>ROUND(I134*H134,2)</f>
        <v>0</v>
      </c>
      <c r="K134" s="259"/>
      <c r="L134" s="260"/>
      <c r="M134" s="261" t="s">
        <v>1</v>
      </c>
      <c r="N134" s="262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6">
        <f>S134*H134</f>
        <v>0</v>
      </c>
      <c r="U134" s="23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437</v>
      </c>
      <c r="AT134" s="238" t="s">
        <v>218</v>
      </c>
      <c r="AU134" s="238" t="s">
        <v>88</v>
      </c>
      <c r="AY134" s="17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86</v>
      </c>
      <c r="BK134" s="239">
        <f>ROUND(I134*H134,2)</f>
        <v>0</v>
      </c>
      <c r="BL134" s="17" t="s">
        <v>437</v>
      </c>
      <c r="BM134" s="238" t="s">
        <v>2874</v>
      </c>
    </row>
    <row r="135" s="2" customFormat="1" ht="14.4" customHeight="1">
      <c r="A135" s="38"/>
      <c r="B135" s="39"/>
      <c r="C135" s="226" t="s">
        <v>194</v>
      </c>
      <c r="D135" s="226" t="s">
        <v>164</v>
      </c>
      <c r="E135" s="227" t="s">
        <v>2875</v>
      </c>
      <c r="F135" s="228" t="s">
        <v>2876</v>
      </c>
      <c r="G135" s="229" t="s">
        <v>1120</v>
      </c>
      <c r="H135" s="230">
        <v>40</v>
      </c>
      <c r="I135" s="231"/>
      <c r="J135" s="232">
        <f>ROUND(I135*H135,2)</f>
        <v>0</v>
      </c>
      <c r="K135" s="233"/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6">
        <f>S135*H135</f>
        <v>0</v>
      </c>
      <c r="U135" s="23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437</v>
      </c>
      <c r="AT135" s="238" t="s">
        <v>164</v>
      </c>
      <c r="AU135" s="238" t="s">
        <v>88</v>
      </c>
      <c r="AY135" s="17" t="s">
        <v>162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86</v>
      </c>
      <c r="BK135" s="239">
        <f>ROUND(I135*H135,2)</f>
        <v>0</v>
      </c>
      <c r="BL135" s="17" t="s">
        <v>437</v>
      </c>
      <c r="BM135" s="238" t="s">
        <v>2877</v>
      </c>
    </row>
    <row r="136" s="2" customFormat="1" ht="14.4" customHeight="1">
      <c r="A136" s="38"/>
      <c r="B136" s="39"/>
      <c r="C136" s="252" t="s">
        <v>198</v>
      </c>
      <c r="D136" s="252" t="s">
        <v>218</v>
      </c>
      <c r="E136" s="253" t="s">
        <v>2878</v>
      </c>
      <c r="F136" s="254" t="s">
        <v>2879</v>
      </c>
      <c r="G136" s="255" t="s">
        <v>1120</v>
      </c>
      <c r="H136" s="256">
        <v>6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6">
        <f>S136*H136</f>
        <v>0</v>
      </c>
      <c r="U136" s="23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437</v>
      </c>
      <c r="AT136" s="238" t="s">
        <v>218</v>
      </c>
      <c r="AU136" s="238" t="s">
        <v>88</v>
      </c>
      <c r="AY136" s="17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86</v>
      </c>
      <c r="BK136" s="239">
        <f>ROUND(I136*H136,2)</f>
        <v>0</v>
      </c>
      <c r="BL136" s="17" t="s">
        <v>437</v>
      </c>
      <c r="BM136" s="238" t="s">
        <v>2880</v>
      </c>
    </row>
    <row r="137" s="2" customFormat="1" ht="14.4" customHeight="1">
      <c r="A137" s="38"/>
      <c r="B137" s="39"/>
      <c r="C137" s="252" t="s">
        <v>202</v>
      </c>
      <c r="D137" s="252" t="s">
        <v>218</v>
      </c>
      <c r="E137" s="253" t="s">
        <v>2881</v>
      </c>
      <c r="F137" s="254" t="s">
        <v>2882</v>
      </c>
      <c r="G137" s="255" t="s">
        <v>1120</v>
      </c>
      <c r="H137" s="256">
        <v>3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6">
        <f>S137*H137</f>
        <v>0</v>
      </c>
      <c r="U137" s="23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437</v>
      </c>
      <c r="AT137" s="238" t="s">
        <v>218</v>
      </c>
      <c r="AU137" s="238" t="s">
        <v>88</v>
      </c>
      <c r="AY137" s="17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86</v>
      </c>
      <c r="BK137" s="239">
        <f>ROUND(I137*H137,2)</f>
        <v>0</v>
      </c>
      <c r="BL137" s="17" t="s">
        <v>437</v>
      </c>
      <c r="BM137" s="238" t="s">
        <v>2883</v>
      </c>
    </row>
    <row r="138" s="2" customFormat="1" ht="14.4" customHeight="1">
      <c r="A138" s="38"/>
      <c r="B138" s="39"/>
      <c r="C138" s="226" t="s">
        <v>208</v>
      </c>
      <c r="D138" s="226" t="s">
        <v>164</v>
      </c>
      <c r="E138" s="227" t="s">
        <v>2884</v>
      </c>
      <c r="F138" s="228" t="s">
        <v>2885</v>
      </c>
      <c r="G138" s="229" t="s">
        <v>1120</v>
      </c>
      <c r="H138" s="230">
        <v>9</v>
      </c>
      <c r="I138" s="231"/>
      <c r="J138" s="232">
        <f>ROUND(I138*H138,2)</f>
        <v>0</v>
      </c>
      <c r="K138" s="233"/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6">
        <f>S138*H138</f>
        <v>0</v>
      </c>
      <c r="U138" s="23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437</v>
      </c>
      <c r="AT138" s="238" t="s">
        <v>164</v>
      </c>
      <c r="AU138" s="238" t="s">
        <v>88</v>
      </c>
      <c r="AY138" s="17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86</v>
      </c>
      <c r="BK138" s="239">
        <f>ROUND(I138*H138,2)</f>
        <v>0</v>
      </c>
      <c r="BL138" s="17" t="s">
        <v>437</v>
      </c>
      <c r="BM138" s="238" t="s">
        <v>2886</v>
      </c>
    </row>
    <row r="139" s="2" customFormat="1" ht="14.4" customHeight="1">
      <c r="A139" s="38"/>
      <c r="B139" s="39"/>
      <c r="C139" s="252" t="s">
        <v>213</v>
      </c>
      <c r="D139" s="252" t="s">
        <v>218</v>
      </c>
      <c r="E139" s="253" t="s">
        <v>2887</v>
      </c>
      <c r="F139" s="254" t="s">
        <v>2888</v>
      </c>
      <c r="G139" s="255" t="s">
        <v>1120</v>
      </c>
      <c r="H139" s="256">
        <v>2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437</v>
      </c>
      <c r="AT139" s="238" t="s">
        <v>218</v>
      </c>
      <c r="AU139" s="238" t="s">
        <v>88</v>
      </c>
      <c r="AY139" s="17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86</v>
      </c>
      <c r="BK139" s="239">
        <f>ROUND(I139*H139,2)</f>
        <v>0</v>
      </c>
      <c r="BL139" s="17" t="s">
        <v>437</v>
      </c>
      <c r="BM139" s="238" t="s">
        <v>2889</v>
      </c>
    </row>
    <row r="140" s="2" customFormat="1" ht="14.4" customHeight="1">
      <c r="A140" s="38"/>
      <c r="B140" s="39"/>
      <c r="C140" s="252" t="s">
        <v>217</v>
      </c>
      <c r="D140" s="252" t="s">
        <v>218</v>
      </c>
      <c r="E140" s="253" t="s">
        <v>2890</v>
      </c>
      <c r="F140" s="254" t="s">
        <v>2891</v>
      </c>
      <c r="G140" s="255" t="s">
        <v>1120</v>
      </c>
      <c r="H140" s="256">
        <v>7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437</v>
      </c>
      <c r="AT140" s="238" t="s">
        <v>218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437</v>
      </c>
      <c r="BM140" s="238" t="s">
        <v>2892</v>
      </c>
    </row>
    <row r="141" s="2" customFormat="1" ht="14.4" customHeight="1">
      <c r="A141" s="38"/>
      <c r="B141" s="39"/>
      <c r="C141" s="252" t="s">
        <v>223</v>
      </c>
      <c r="D141" s="252" t="s">
        <v>218</v>
      </c>
      <c r="E141" s="253" t="s">
        <v>2893</v>
      </c>
      <c r="F141" s="254" t="s">
        <v>2894</v>
      </c>
      <c r="G141" s="255" t="s">
        <v>1120</v>
      </c>
      <c r="H141" s="256">
        <v>2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437</v>
      </c>
      <c r="AT141" s="238" t="s">
        <v>218</v>
      </c>
      <c r="AU141" s="238" t="s">
        <v>88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437</v>
      </c>
      <c r="BM141" s="238" t="s">
        <v>2895</v>
      </c>
    </row>
    <row r="142" s="2" customFormat="1" ht="14.4" customHeight="1">
      <c r="A142" s="38"/>
      <c r="B142" s="39"/>
      <c r="C142" s="252" t="s">
        <v>227</v>
      </c>
      <c r="D142" s="252" t="s">
        <v>218</v>
      </c>
      <c r="E142" s="253" t="s">
        <v>2896</v>
      </c>
      <c r="F142" s="254" t="s">
        <v>2897</v>
      </c>
      <c r="G142" s="255" t="s">
        <v>1120</v>
      </c>
      <c r="H142" s="256">
        <v>1</v>
      </c>
      <c r="I142" s="257"/>
      <c r="J142" s="258">
        <f>ROUND(I142*H142,2)</f>
        <v>0</v>
      </c>
      <c r="K142" s="259"/>
      <c r="L142" s="260"/>
      <c r="M142" s="261" t="s">
        <v>1</v>
      </c>
      <c r="N142" s="262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437</v>
      </c>
      <c r="AT142" s="238" t="s">
        <v>218</v>
      </c>
      <c r="AU142" s="238" t="s">
        <v>88</v>
      </c>
      <c r="AY142" s="17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86</v>
      </c>
      <c r="BK142" s="239">
        <f>ROUND(I142*H142,2)</f>
        <v>0</v>
      </c>
      <c r="BL142" s="17" t="s">
        <v>437</v>
      </c>
      <c r="BM142" s="238" t="s">
        <v>2898</v>
      </c>
    </row>
    <row r="143" s="2" customFormat="1" ht="14.4" customHeight="1">
      <c r="A143" s="38"/>
      <c r="B143" s="39"/>
      <c r="C143" s="226" t="s">
        <v>8</v>
      </c>
      <c r="D143" s="226" t="s">
        <v>164</v>
      </c>
      <c r="E143" s="227" t="s">
        <v>2899</v>
      </c>
      <c r="F143" s="228" t="s">
        <v>2900</v>
      </c>
      <c r="G143" s="229" t="s">
        <v>1120</v>
      </c>
      <c r="H143" s="230">
        <v>12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6">
        <f>S143*H143</f>
        <v>0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437</v>
      </c>
      <c r="AT143" s="238" t="s">
        <v>164</v>
      </c>
      <c r="AU143" s="238" t="s">
        <v>88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437</v>
      </c>
      <c r="BM143" s="238" t="s">
        <v>2901</v>
      </c>
    </row>
    <row r="144" s="2" customFormat="1" ht="14.4" customHeight="1">
      <c r="A144" s="38"/>
      <c r="B144" s="39"/>
      <c r="C144" s="252" t="s">
        <v>238</v>
      </c>
      <c r="D144" s="252" t="s">
        <v>218</v>
      </c>
      <c r="E144" s="253" t="s">
        <v>2902</v>
      </c>
      <c r="F144" s="254" t="s">
        <v>2903</v>
      </c>
      <c r="G144" s="255" t="s">
        <v>1120</v>
      </c>
      <c r="H144" s="256">
        <v>6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6">
        <f>S144*H144</f>
        <v>0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437</v>
      </c>
      <c r="AT144" s="238" t="s">
        <v>218</v>
      </c>
      <c r="AU144" s="238" t="s">
        <v>88</v>
      </c>
      <c r="AY144" s="17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86</v>
      </c>
      <c r="BK144" s="239">
        <f>ROUND(I144*H144,2)</f>
        <v>0</v>
      </c>
      <c r="BL144" s="17" t="s">
        <v>437</v>
      </c>
      <c r="BM144" s="238" t="s">
        <v>2904</v>
      </c>
    </row>
    <row r="145" s="2" customFormat="1" ht="14.4" customHeight="1">
      <c r="A145" s="38"/>
      <c r="B145" s="39"/>
      <c r="C145" s="226" t="s">
        <v>243</v>
      </c>
      <c r="D145" s="226" t="s">
        <v>164</v>
      </c>
      <c r="E145" s="227" t="s">
        <v>2905</v>
      </c>
      <c r="F145" s="228" t="s">
        <v>2906</v>
      </c>
      <c r="G145" s="229" t="s">
        <v>1120</v>
      </c>
      <c r="H145" s="230">
        <v>6</v>
      </c>
      <c r="I145" s="231"/>
      <c r="J145" s="232">
        <f>ROUND(I145*H145,2)</f>
        <v>0</v>
      </c>
      <c r="K145" s="233"/>
      <c r="L145" s="44"/>
      <c r="M145" s="234" t="s">
        <v>1</v>
      </c>
      <c r="N145" s="235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6">
        <f>S145*H145</f>
        <v>0</v>
      </c>
      <c r="U145" s="23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437</v>
      </c>
      <c r="AT145" s="238" t="s">
        <v>164</v>
      </c>
      <c r="AU145" s="238" t="s">
        <v>88</v>
      </c>
      <c r="AY145" s="17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86</v>
      </c>
      <c r="BK145" s="239">
        <f>ROUND(I145*H145,2)</f>
        <v>0</v>
      </c>
      <c r="BL145" s="17" t="s">
        <v>437</v>
      </c>
      <c r="BM145" s="238" t="s">
        <v>2907</v>
      </c>
    </row>
    <row r="146" s="2" customFormat="1" ht="24.15" customHeight="1">
      <c r="A146" s="38"/>
      <c r="B146" s="39"/>
      <c r="C146" s="252" t="s">
        <v>248</v>
      </c>
      <c r="D146" s="252" t="s">
        <v>218</v>
      </c>
      <c r="E146" s="253" t="s">
        <v>2908</v>
      </c>
      <c r="F146" s="254" t="s">
        <v>2909</v>
      </c>
      <c r="G146" s="255" t="s">
        <v>1120</v>
      </c>
      <c r="H146" s="256">
        <v>1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437</v>
      </c>
      <c r="AT146" s="238" t="s">
        <v>218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437</v>
      </c>
      <c r="BM146" s="238" t="s">
        <v>2910</v>
      </c>
    </row>
    <row r="147" s="2" customFormat="1" ht="14.4" customHeight="1">
      <c r="A147" s="38"/>
      <c r="B147" s="39"/>
      <c r="C147" s="252" t="s">
        <v>253</v>
      </c>
      <c r="D147" s="252" t="s">
        <v>218</v>
      </c>
      <c r="E147" s="253" t="s">
        <v>2911</v>
      </c>
      <c r="F147" s="254" t="s">
        <v>2912</v>
      </c>
      <c r="G147" s="255" t="s">
        <v>1120</v>
      </c>
      <c r="H147" s="256">
        <v>60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437</v>
      </c>
      <c r="AT147" s="238" t="s">
        <v>218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437</v>
      </c>
      <c r="BM147" s="238" t="s">
        <v>2913</v>
      </c>
    </row>
    <row r="148" s="2" customFormat="1" ht="14.4" customHeight="1">
      <c r="A148" s="38"/>
      <c r="B148" s="39"/>
      <c r="C148" s="226" t="s">
        <v>259</v>
      </c>
      <c r="D148" s="226" t="s">
        <v>164</v>
      </c>
      <c r="E148" s="227" t="s">
        <v>2914</v>
      </c>
      <c r="F148" s="228" t="s">
        <v>2915</v>
      </c>
      <c r="G148" s="229" t="s">
        <v>1120</v>
      </c>
      <c r="H148" s="230">
        <v>60</v>
      </c>
      <c r="I148" s="231"/>
      <c r="J148" s="232">
        <f>ROUND(I148*H148,2)</f>
        <v>0</v>
      </c>
      <c r="K148" s="233"/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6">
        <f>S148*H148</f>
        <v>0</v>
      </c>
      <c r="U148" s="23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437</v>
      </c>
      <c r="AT148" s="238" t="s">
        <v>164</v>
      </c>
      <c r="AU148" s="238" t="s">
        <v>88</v>
      </c>
      <c r="AY148" s="17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86</v>
      </c>
      <c r="BK148" s="239">
        <f>ROUND(I148*H148,2)</f>
        <v>0</v>
      </c>
      <c r="BL148" s="17" t="s">
        <v>437</v>
      </c>
      <c r="BM148" s="238" t="s">
        <v>2916</v>
      </c>
    </row>
    <row r="149" s="2" customFormat="1" ht="14.4" customHeight="1">
      <c r="A149" s="38"/>
      <c r="B149" s="39"/>
      <c r="C149" s="252" t="s">
        <v>7</v>
      </c>
      <c r="D149" s="252" t="s">
        <v>218</v>
      </c>
      <c r="E149" s="253" t="s">
        <v>2917</v>
      </c>
      <c r="F149" s="254" t="s">
        <v>2918</v>
      </c>
      <c r="G149" s="255" t="s">
        <v>1120</v>
      </c>
      <c r="H149" s="256">
        <v>15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437</v>
      </c>
      <c r="AT149" s="238" t="s">
        <v>218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437</v>
      </c>
      <c r="BM149" s="238" t="s">
        <v>2919</v>
      </c>
    </row>
    <row r="150" s="2" customFormat="1" ht="14.4" customHeight="1">
      <c r="A150" s="38"/>
      <c r="B150" s="39"/>
      <c r="C150" s="226" t="s">
        <v>269</v>
      </c>
      <c r="D150" s="226" t="s">
        <v>164</v>
      </c>
      <c r="E150" s="227" t="s">
        <v>2920</v>
      </c>
      <c r="F150" s="228" t="s">
        <v>2921</v>
      </c>
      <c r="G150" s="229" t="s">
        <v>1120</v>
      </c>
      <c r="H150" s="230">
        <v>15</v>
      </c>
      <c r="I150" s="231"/>
      <c r="J150" s="232">
        <f>ROUND(I150*H150,2)</f>
        <v>0</v>
      </c>
      <c r="K150" s="233"/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437</v>
      </c>
      <c r="AT150" s="238" t="s">
        <v>164</v>
      </c>
      <c r="AU150" s="238" t="s">
        <v>88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437</v>
      </c>
      <c r="BM150" s="238" t="s">
        <v>2922</v>
      </c>
    </row>
    <row r="151" s="2" customFormat="1" ht="49.05" customHeight="1">
      <c r="A151" s="38"/>
      <c r="B151" s="39"/>
      <c r="C151" s="252" t="s">
        <v>274</v>
      </c>
      <c r="D151" s="252" t="s">
        <v>218</v>
      </c>
      <c r="E151" s="253" t="s">
        <v>2923</v>
      </c>
      <c r="F151" s="254" t="s">
        <v>2924</v>
      </c>
      <c r="G151" s="255" t="s">
        <v>1120</v>
      </c>
      <c r="H151" s="256">
        <v>2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437</v>
      </c>
      <c r="AT151" s="238" t="s">
        <v>218</v>
      </c>
      <c r="AU151" s="238" t="s">
        <v>88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437</v>
      </c>
      <c r="BM151" s="238" t="s">
        <v>2925</v>
      </c>
    </row>
    <row r="152" s="2" customFormat="1" ht="37.8" customHeight="1">
      <c r="A152" s="38"/>
      <c r="B152" s="39"/>
      <c r="C152" s="252" t="s">
        <v>279</v>
      </c>
      <c r="D152" s="252" t="s">
        <v>218</v>
      </c>
      <c r="E152" s="253" t="s">
        <v>2926</v>
      </c>
      <c r="F152" s="254" t="s">
        <v>2927</v>
      </c>
      <c r="G152" s="255" t="s">
        <v>1120</v>
      </c>
      <c r="H152" s="256">
        <v>3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437</v>
      </c>
      <c r="AT152" s="238" t="s">
        <v>218</v>
      </c>
      <c r="AU152" s="238" t="s">
        <v>88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437</v>
      </c>
      <c r="BM152" s="238" t="s">
        <v>2928</v>
      </c>
    </row>
    <row r="153" s="2" customFormat="1" ht="24.15" customHeight="1">
      <c r="A153" s="38"/>
      <c r="B153" s="39"/>
      <c r="C153" s="226" t="s">
        <v>284</v>
      </c>
      <c r="D153" s="226" t="s">
        <v>164</v>
      </c>
      <c r="E153" s="227" t="s">
        <v>2929</v>
      </c>
      <c r="F153" s="228" t="s">
        <v>2930</v>
      </c>
      <c r="G153" s="229" t="s">
        <v>1120</v>
      </c>
      <c r="H153" s="230">
        <v>5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437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437</v>
      </c>
      <c r="BM153" s="238" t="s">
        <v>2931</v>
      </c>
    </row>
    <row r="154" s="2" customFormat="1" ht="14.4" customHeight="1">
      <c r="A154" s="38"/>
      <c r="B154" s="39"/>
      <c r="C154" s="252" t="s">
        <v>289</v>
      </c>
      <c r="D154" s="252" t="s">
        <v>218</v>
      </c>
      <c r="E154" s="253" t="s">
        <v>2932</v>
      </c>
      <c r="F154" s="254" t="s">
        <v>2933</v>
      </c>
      <c r="G154" s="255" t="s">
        <v>303</v>
      </c>
      <c r="H154" s="256">
        <v>1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437</v>
      </c>
      <c r="AT154" s="238" t="s">
        <v>218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437</v>
      </c>
      <c r="BM154" s="238" t="s">
        <v>2934</v>
      </c>
    </row>
    <row r="155" s="2" customFormat="1" ht="14.4" customHeight="1">
      <c r="A155" s="38"/>
      <c r="B155" s="39"/>
      <c r="C155" s="252" t="s">
        <v>294</v>
      </c>
      <c r="D155" s="252" t="s">
        <v>218</v>
      </c>
      <c r="E155" s="253" t="s">
        <v>2935</v>
      </c>
      <c r="F155" s="254" t="s">
        <v>2936</v>
      </c>
      <c r="G155" s="255" t="s">
        <v>1120</v>
      </c>
      <c r="H155" s="256">
        <v>7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437</v>
      </c>
      <c r="AT155" s="238" t="s">
        <v>218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437</v>
      </c>
      <c r="BM155" s="238" t="s">
        <v>2937</v>
      </c>
    </row>
    <row r="156" s="2" customFormat="1" ht="14.4" customHeight="1">
      <c r="A156" s="38"/>
      <c r="B156" s="39"/>
      <c r="C156" s="252" t="s">
        <v>300</v>
      </c>
      <c r="D156" s="252" t="s">
        <v>218</v>
      </c>
      <c r="E156" s="253" t="s">
        <v>2938</v>
      </c>
      <c r="F156" s="254" t="s">
        <v>2939</v>
      </c>
      <c r="G156" s="255" t="s">
        <v>1120</v>
      </c>
      <c r="H156" s="256">
        <v>9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6">
        <f>S156*H156</f>
        <v>0</v>
      </c>
      <c r="U156" s="23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437</v>
      </c>
      <c r="AT156" s="238" t="s">
        <v>218</v>
      </c>
      <c r="AU156" s="238" t="s">
        <v>88</v>
      </c>
      <c r="AY156" s="17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86</v>
      </c>
      <c r="BK156" s="239">
        <f>ROUND(I156*H156,2)</f>
        <v>0</v>
      </c>
      <c r="BL156" s="17" t="s">
        <v>437</v>
      </c>
      <c r="BM156" s="238" t="s">
        <v>2940</v>
      </c>
    </row>
    <row r="157" s="2" customFormat="1" ht="24.15" customHeight="1">
      <c r="A157" s="38"/>
      <c r="B157" s="39"/>
      <c r="C157" s="252" t="s">
        <v>305</v>
      </c>
      <c r="D157" s="252" t="s">
        <v>218</v>
      </c>
      <c r="E157" s="253" t="s">
        <v>2941</v>
      </c>
      <c r="F157" s="254" t="s">
        <v>2942</v>
      </c>
      <c r="G157" s="255" t="s">
        <v>1120</v>
      </c>
      <c r="H157" s="256">
        <v>16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437</v>
      </c>
      <c r="AT157" s="238" t="s">
        <v>218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437</v>
      </c>
      <c r="BM157" s="238" t="s">
        <v>2943</v>
      </c>
    </row>
    <row r="158" s="2" customFormat="1" ht="14.4" customHeight="1">
      <c r="A158" s="38"/>
      <c r="B158" s="39"/>
      <c r="C158" s="252" t="s">
        <v>309</v>
      </c>
      <c r="D158" s="252" t="s">
        <v>218</v>
      </c>
      <c r="E158" s="253" t="s">
        <v>2944</v>
      </c>
      <c r="F158" s="254" t="s">
        <v>2945</v>
      </c>
      <c r="G158" s="255" t="s">
        <v>1120</v>
      </c>
      <c r="H158" s="256">
        <v>2</v>
      </c>
      <c r="I158" s="257"/>
      <c r="J158" s="258">
        <f>ROUND(I158*H158,2)</f>
        <v>0</v>
      </c>
      <c r="K158" s="259"/>
      <c r="L158" s="260"/>
      <c r="M158" s="261" t="s">
        <v>1</v>
      </c>
      <c r="N158" s="262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6">
        <f>S158*H158</f>
        <v>0</v>
      </c>
      <c r="U158" s="23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437</v>
      </c>
      <c r="AT158" s="238" t="s">
        <v>218</v>
      </c>
      <c r="AU158" s="238" t="s">
        <v>88</v>
      </c>
      <c r="AY158" s="17" t="s">
        <v>162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86</v>
      </c>
      <c r="BK158" s="239">
        <f>ROUND(I158*H158,2)</f>
        <v>0</v>
      </c>
      <c r="BL158" s="17" t="s">
        <v>437</v>
      </c>
      <c r="BM158" s="238" t="s">
        <v>2946</v>
      </c>
    </row>
    <row r="159" s="2" customFormat="1" ht="24.15" customHeight="1">
      <c r="A159" s="38"/>
      <c r="B159" s="39"/>
      <c r="C159" s="252" t="s">
        <v>314</v>
      </c>
      <c r="D159" s="252" t="s">
        <v>218</v>
      </c>
      <c r="E159" s="253" t="s">
        <v>2947</v>
      </c>
      <c r="F159" s="254" t="s">
        <v>2948</v>
      </c>
      <c r="G159" s="255" t="s">
        <v>1120</v>
      </c>
      <c r="H159" s="256">
        <v>10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437</v>
      </c>
      <c r="AT159" s="238" t="s">
        <v>218</v>
      </c>
      <c r="AU159" s="238" t="s">
        <v>88</v>
      </c>
      <c r="AY159" s="17" t="s">
        <v>162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86</v>
      </c>
      <c r="BK159" s="239">
        <f>ROUND(I159*H159,2)</f>
        <v>0</v>
      </c>
      <c r="BL159" s="17" t="s">
        <v>437</v>
      </c>
      <c r="BM159" s="238" t="s">
        <v>2949</v>
      </c>
    </row>
    <row r="160" s="2" customFormat="1" ht="24.15" customHeight="1">
      <c r="A160" s="38"/>
      <c r="B160" s="39"/>
      <c r="C160" s="252" t="s">
        <v>323</v>
      </c>
      <c r="D160" s="252" t="s">
        <v>218</v>
      </c>
      <c r="E160" s="253" t="s">
        <v>2950</v>
      </c>
      <c r="F160" s="254" t="s">
        <v>2951</v>
      </c>
      <c r="G160" s="255" t="s">
        <v>1120</v>
      </c>
      <c r="H160" s="256">
        <v>13</v>
      </c>
      <c r="I160" s="257"/>
      <c r="J160" s="258">
        <f>ROUND(I160*H160,2)</f>
        <v>0</v>
      </c>
      <c r="K160" s="259"/>
      <c r="L160" s="260"/>
      <c r="M160" s="261" t="s">
        <v>1</v>
      </c>
      <c r="N160" s="262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6">
        <f>S160*H160</f>
        <v>0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437</v>
      </c>
      <c r="AT160" s="238" t="s">
        <v>218</v>
      </c>
      <c r="AU160" s="238" t="s">
        <v>88</v>
      </c>
      <c r="AY160" s="17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86</v>
      </c>
      <c r="BK160" s="239">
        <f>ROUND(I160*H160,2)</f>
        <v>0</v>
      </c>
      <c r="BL160" s="17" t="s">
        <v>437</v>
      </c>
      <c r="BM160" s="238" t="s">
        <v>2952</v>
      </c>
    </row>
    <row r="161" s="2" customFormat="1" ht="37.8" customHeight="1">
      <c r="A161" s="38"/>
      <c r="B161" s="39"/>
      <c r="C161" s="252" t="s">
        <v>327</v>
      </c>
      <c r="D161" s="252" t="s">
        <v>218</v>
      </c>
      <c r="E161" s="253" t="s">
        <v>2953</v>
      </c>
      <c r="F161" s="254" t="s">
        <v>2954</v>
      </c>
      <c r="G161" s="255" t="s">
        <v>1120</v>
      </c>
      <c r="H161" s="256">
        <v>5</v>
      </c>
      <c r="I161" s="257"/>
      <c r="J161" s="258">
        <f>ROUND(I161*H161,2)</f>
        <v>0</v>
      </c>
      <c r="K161" s="259"/>
      <c r="L161" s="260"/>
      <c r="M161" s="261" t="s">
        <v>1</v>
      </c>
      <c r="N161" s="262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437</v>
      </c>
      <c r="AT161" s="238" t="s">
        <v>218</v>
      </c>
      <c r="AU161" s="238" t="s">
        <v>88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437</v>
      </c>
      <c r="BM161" s="238" t="s">
        <v>2955</v>
      </c>
    </row>
    <row r="162" s="2" customFormat="1" ht="24.15" customHeight="1">
      <c r="A162" s="38"/>
      <c r="B162" s="39"/>
      <c r="C162" s="252" t="s">
        <v>332</v>
      </c>
      <c r="D162" s="252" t="s">
        <v>218</v>
      </c>
      <c r="E162" s="253" t="s">
        <v>2956</v>
      </c>
      <c r="F162" s="254" t="s">
        <v>2957</v>
      </c>
      <c r="G162" s="255" t="s">
        <v>1120</v>
      </c>
      <c r="H162" s="256">
        <v>10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437</v>
      </c>
      <c r="AT162" s="238" t="s">
        <v>218</v>
      </c>
      <c r="AU162" s="238" t="s">
        <v>88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437</v>
      </c>
      <c r="BM162" s="238" t="s">
        <v>2958</v>
      </c>
    </row>
    <row r="163" s="2" customFormat="1" ht="14.4" customHeight="1">
      <c r="A163" s="38"/>
      <c r="B163" s="39"/>
      <c r="C163" s="226" t="s">
        <v>336</v>
      </c>
      <c r="D163" s="226" t="s">
        <v>164</v>
      </c>
      <c r="E163" s="227" t="s">
        <v>2959</v>
      </c>
      <c r="F163" s="228" t="s">
        <v>2960</v>
      </c>
      <c r="G163" s="229" t="s">
        <v>1120</v>
      </c>
      <c r="H163" s="230">
        <v>69</v>
      </c>
      <c r="I163" s="231"/>
      <c r="J163" s="232">
        <f>ROUND(I163*H163,2)</f>
        <v>0</v>
      </c>
      <c r="K163" s="233"/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437</v>
      </c>
      <c r="AT163" s="238" t="s">
        <v>164</v>
      </c>
      <c r="AU163" s="238" t="s">
        <v>88</v>
      </c>
      <c r="AY163" s="17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86</v>
      </c>
      <c r="BK163" s="239">
        <f>ROUND(I163*H163,2)</f>
        <v>0</v>
      </c>
      <c r="BL163" s="17" t="s">
        <v>437</v>
      </c>
      <c r="BM163" s="238" t="s">
        <v>2961</v>
      </c>
    </row>
    <row r="164" s="2" customFormat="1" ht="24.15" customHeight="1">
      <c r="A164" s="38"/>
      <c r="B164" s="39"/>
      <c r="C164" s="252" t="s">
        <v>342</v>
      </c>
      <c r="D164" s="252" t="s">
        <v>218</v>
      </c>
      <c r="E164" s="253" t="s">
        <v>2962</v>
      </c>
      <c r="F164" s="254" t="s">
        <v>2963</v>
      </c>
      <c r="G164" s="255" t="s">
        <v>1120</v>
      </c>
      <c r="H164" s="256">
        <v>6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437</v>
      </c>
      <c r="AT164" s="238" t="s">
        <v>218</v>
      </c>
      <c r="AU164" s="238" t="s">
        <v>88</v>
      </c>
      <c r="AY164" s="17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86</v>
      </c>
      <c r="BK164" s="239">
        <f>ROUND(I164*H164,2)</f>
        <v>0</v>
      </c>
      <c r="BL164" s="17" t="s">
        <v>437</v>
      </c>
      <c r="BM164" s="238" t="s">
        <v>2964</v>
      </c>
    </row>
    <row r="165" s="2" customFormat="1" ht="24.15" customHeight="1">
      <c r="A165" s="38"/>
      <c r="B165" s="39"/>
      <c r="C165" s="226" t="s">
        <v>347</v>
      </c>
      <c r="D165" s="226" t="s">
        <v>164</v>
      </c>
      <c r="E165" s="227" t="s">
        <v>2965</v>
      </c>
      <c r="F165" s="228" t="s">
        <v>2966</v>
      </c>
      <c r="G165" s="229" t="s">
        <v>1120</v>
      </c>
      <c r="H165" s="230">
        <v>6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437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437</v>
      </c>
      <c r="BM165" s="238" t="s">
        <v>2967</v>
      </c>
    </row>
    <row r="166" s="2" customFormat="1" ht="14.4" customHeight="1">
      <c r="A166" s="38"/>
      <c r="B166" s="39"/>
      <c r="C166" s="252" t="s">
        <v>351</v>
      </c>
      <c r="D166" s="252" t="s">
        <v>218</v>
      </c>
      <c r="E166" s="253" t="s">
        <v>2968</v>
      </c>
      <c r="F166" s="254" t="s">
        <v>2969</v>
      </c>
      <c r="G166" s="255" t="s">
        <v>266</v>
      </c>
      <c r="H166" s="256">
        <v>15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6">
        <f>S166*H166</f>
        <v>0</v>
      </c>
      <c r="U166" s="23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437</v>
      </c>
      <c r="AT166" s="238" t="s">
        <v>218</v>
      </c>
      <c r="AU166" s="238" t="s">
        <v>88</v>
      </c>
      <c r="AY166" s="17" t="s">
        <v>162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86</v>
      </c>
      <c r="BK166" s="239">
        <f>ROUND(I166*H166,2)</f>
        <v>0</v>
      </c>
      <c r="BL166" s="17" t="s">
        <v>437</v>
      </c>
      <c r="BM166" s="238" t="s">
        <v>2970</v>
      </c>
    </row>
    <row r="167" s="2" customFormat="1" ht="14.4" customHeight="1">
      <c r="A167" s="38"/>
      <c r="B167" s="39"/>
      <c r="C167" s="252" t="s">
        <v>355</v>
      </c>
      <c r="D167" s="252" t="s">
        <v>218</v>
      </c>
      <c r="E167" s="253" t="s">
        <v>2971</v>
      </c>
      <c r="F167" s="254" t="s">
        <v>2972</v>
      </c>
      <c r="G167" s="255" t="s">
        <v>266</v>
      </c>
      <c r="H167" s="256">
        <v>40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437</v>
      </c>
      <c r="AT167" s="238" t="s">
        <v>218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437</v>
      </c>
      <c r="BM167" s="238" t="s">
        <v>2973</v>
      </c>
    </row>
    <row r="168" s="2" customFormat="1" ht="14.4" customHeight="1">
      <c r="A168" s="38"/>
      <c r="B168" s="39"/>
      <c r="C168" s="252" t="s">
        <v>359</v>
      </c>
      <c r="D168" s="252" t="s">
        <v>218</v>
      </c>
      <c r="E168" s="253" t="s">
        <v>2974</v>
      </c>
      <c r="F168" s="254" t="s">
        <v>2975</v>
      </c>
      <c r="G168" s="255" t="s">
        <v>266</v>
      </c>
      <c r="H168" s="256">
        <v>90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437</v>
      </c>
      <c r="AT168" s="238" t="s">
        <v>218</v>
      </c>
      <c r="AU168" s="238" t="s">
        <v>88</v>
      </c>
      <c r="AY168" s="17" t="s">
        <v>162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86</v>
      </c>
      <c r="BK168" s="239">
        <f>ROUND(I168*H168,2)</f>
        <v>0</v>
      </c>
      <c r="BL168" s="17" t="s">
        <v>437</v>
      </c>
      <c r="BM168" s="238" t="s">
        <v>2976</v>
      </c>
    </row>
    <row r="169" s="2" customFormat="1" ht="14.4" customHeight="1">
      <c r="A169" s="38"/>
      <c r="B169" s="39"/>
      <c r="C169" s="252" t="s">
        <v>363</v>
      </c>
      <c r="D169" s="252" t="s">
        <v>218</v>
      </c>
      <c r="E169" s="253" t="s">
        <v>2977</v>
      </c>
      <c r="F169" s="254" t="s">
        <v>2978</v>
      </c>
      <c r="G169" s="255" t="s">
        <v>266</v>
      </c>
      <c r="H169" s="256">
        <v>180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43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437</v>
      </c>
      <c r="AT169" s="238" t="s">
        <v>218</v>
      </c>
      <c r="AU169" s="238" t="s">
        <v>88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437</v>
      </c>
      <c r="BM169" s="238" t="s">
        <v>2979</v>
      </c>
    </row>
    <row r="170" s="2" customFormat="1" ht="14.4" customHeight="1">
      <c r="A170" s="38"/>
      <c r="B170" s="39"/>
      <c r="C170" s="252" t="s">
        <v>367</v>
      </c>
      <c r="D170" s="252" t="s">
        <v>218</v>
      </c>
      <c r="E170" s="253" t="s">
        <v>2980</v>
      </c>
      <c r="F170" s="254" t="s">
        <v>2981</v>
      </c>
      <c r="G170" s="255" t="s">
        <v>266</v>
      </c>
      <c r="H170" s="256">
        <v>195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43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6">
        <f>S170*H170</f>
        <v>0</v>
      </c>
      <c r="U170" s="23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437</v>
      </c>
      <c r="AT170" s="238" t="s">
        <v>218</v>
      </c>
      <c r="AU170" s="238" t="s">
        <v>88</v>
      </c>
      <c r="AY170" s="17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86</v>
      </c>
      <c r="BK170" s="239">
        <f>ROUND(I170*H170,2)</f>
        <v>0</v>
      </c>
      <c r="BL170" s="17" t="s">
        <v>437</v>
      </c>
      <c r="BM170" s="238" t="s">
        <v>2982</v>
      </c>
    </row>
    <row r="171" s="2" customFormat="1" ht="14.4" customHeight="1">
      <c r="A171" s="38"/>
      <c r="B171" s="39"/>
      <c r="C171" s="252" t="s">
        <v>373</v>
      </c>
      <c r="D171" s="252" t="s">
        <v>218</v>
      </c>
      <c r="E171" s="253" t="s">
        <v>2983</v>
      </c>
      <c r="F171" s="254" t="s">
        <v>2984</v>
      </c>
      <c r="G171" s="255" t="s">
        <v>266</v>
      </c>
      <c r="H171" s="256">
        <v>1500</v>
      </c>
      <c r="I171" s="257"/>
      <c r="J171" s="258">
        <f>ROUND(I171*H171,2)</f>
        <v>0</v>
      </c>
      <c r="K171" s="259"/>
      <c r="L171" s="260"/>
      <c r="M171" s="261" t="s">
        <v>1</v>
      </c>
      <c r="N171" s="262" t="s">
        <v>43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437</v>
      </c>
      <c r="AT171" s="238" t="s">
        <v>218</v>
      </c>
      <c r="AU171" s="238" t="s">
        <v>88</v>
      </c>
      <c r="AY171" s="17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86</v>
      </c>
      <c r="BK171" s="239">
        <f>ROUND(I171*H171,2)</f>
        <v>0</v>
      </c>
      <c r="BL171" s="17" t="s">
        <v>437</v>
      </c>
      <c r="BM171" s="238" t="s">
        <v>2985</v>
      </c>
    </row>
    <row r="172" s="2" customFormat="1" ht="14.4" customHeight="1">
      <c r="A172" s="38"/>
      <c r="B172" s="39"/>
      <c r="C172" s="252" t="s">
        <v>377</v>
      </c>
      <c r="D172" s="252" t="s">
        <v>218</v>
      </c>
      <c r="E172" s="253" t="s">
        <v>2986</v>
      </c>
      <c r="F172" s="254" t="s">
        <v>2987</v>
      </c>
      <c r="G172" s="255" t="s">
        <v>266</v>
      </c>
      <c r="H172" s="256">
        <v>245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6">
        <f>S172*H172</f>
        <v>0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437</v>
      </c>
      <c r="AT172" s="238" t="s">
        <v>218</v>
      </c>
      <c r="AU172" s="238" t="s">
        <v>88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437</v>
      </c>
      <c r="BM172" s="238" t="s">
        <v>2988</v>
      </c>
    </row>
    <row r="173" s="2" customFormat="1" ht="14.4" customHeight="1">
      <c r="A173" s="38"/>
      <c r="B173" s="39"/>
      <c r="C173" s="252" t="s">
        <v>386</v>
      </c>
      <c r="D173" s="252" t="s">
        <v>218</v>
      </c>
      <c r="E173" s="253" t="s">
        <v>2989</v>
      </c>
      <c r="F173" s="254" t="s">
        <v>2990</v>
      </c>
      <c r="G173" s="255" t="s">
        <v>266</v>
      </c>
      <c r="H173" s="256">
        <v>50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43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437</v>
      </c>
      <c r="AT173" s="238" t="s">
        <v>218</v>
      </c>
      <c r="AU173" s="238" t="s">
        <v>88</v>
      </c>
      <c r="AY173" s="17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86</v>
      </c>
      <c r="BK173" s="239">
        <f>ROUND(I173*H173,2)</f>
        <v>0</v>
      </c>
      <c r="BL173" s="17" t="s">
        <v>437</v>
      </c>
      <c r="BM173" s="238" t="s">
        <v>2991</v>
      </c>
    </row>
    <row r="174" s="2" customFormat="1" ht="14.4" customHeight="1">
      <c r="A174" s="38"/>
      <c r="B174" s="39"/>
      <c r="C174" s="252" t="s">
        <v>391</v>
      </c>
      <c r="D174" s="252" t="s">
        <v>218</v>
      </c>
      <c r="E174" s="253" t="s">
        <v>2992</v>
      </c>
      <c r="F174" s="254" t="s">
        <v>2993</v>
      </c>
      <c r="G174" s="255" t="s">
        <v>266</v>
      </c>
      <c r="H174" s="256">
        <v>25</v>
      </c>
      <c r="I174" s="257"/>
      <c r="J174" s="258">
        <f>ROUND(I174*H174,2)</f>
        <v>0</v>
      </c>
      <c r="K174" s="259"/>
      <c r="L174" s="260"/>
      <c r="M174" s="261" t="s">
        <v>1</v>
      </c>
      <c r="N174" s="262" t="s">
        <v>43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6">
        <f>S174*H174</f>
        <v>0</v>
      </c>
      <c r="U174" s="23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437</v>
      </c>
      <c r="AT174" s="238" t="s">
        <v>218</v>
      </c>
      <c r="AU174" s="238" t="s">
        <v>88</v>
      </c>
      <c r="AY174" s="17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86</v>
      </c>
      <c r="BK174" s="239">
        <f>ROUND(I174*H174,2)</f>
        <v>0</v>
      </c>
      <c r="BL174" s="17" t="s">
        <v>437</v>
      </c>
      <c r="BM174" s="238" t="s">
        <v>2994</v>
      </c>
    </row>
    <row r="175" s="2" customFormat="1" ht="14.4" customHeight="1">
      <c r="A175" s="38"/>
      <c r="B175" s="39"/>
      <c r="C175" s="252" t="s">
        <v>396</v>
      </c>
      <c r="D175" s="252" t="s">
        <v>218</v>
      </c>
      <c r="E175" s="253" t="s">
        <v>2995</v>
      </c>
      <c r="F175" s="254" t="s">
        <v>2996</v>
      </c>
      <c r="G175" s="255" t="s">
        <v>266</v>
      </c>
      <c r="H175" s="256">
        <v>20</v>
      </c>
      <c r="I175" s="257"/>
      <c r="J175" s="258">
        <f>ROUND(I175*H175,2)</f>
        <v>0</v>
      </c>
      <c r="K175" s="259"/>
      <c r="L175" s="260"/>
      <c r="M175" s="261" t="s">
        <v>1</v>
      </c>
      <c r="N175" s="262" t="s">
        <v>43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437</v>
      </c>
      <c r="AT175" s="238" t="s">
        <v>218</v>
      </c>
      <c r="AU175" s="238" t="s">
        <v>88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437</v>
      </c>
      <c r="BM175" s="238" t="s">
        <v>2997</v>
      </c>
    </row>
    <row r="176" s="2" customFormat="1" ht="24.15" customHeight="1">
      <c r="A176" s="38"/>
      <c r="B176" s="39"/>
      <c r="C176" s="226" t="s">
        <v>401</v>
      </c>
      <c r="D176" s="226" t="s">
        <v>164</v>
      </c>
      <c r="E176" s="227" t="s">
        <v>2998</v>
      </c>
      <c r="F176" s="228" t="s">
        <v>2999</v>
      </c>
      <c r="G176" s="229" t="s">
        <v>266</v>
      </c>
      <c r="H176" s="230">
        <v>55</v>
      </c>
      <c r="I176" s="231"/>
      <c r="J176" s="232">
        <f>ROUND(I176*H176,2)</f>
        <v>0</v>
      </c>
      <c r="K176" s="233"/>
      <c r="L176" s="44"/>
      <c r="M176" s="234" t="s">
        <v>1</v>
      </c>
      <c r="N176" s="235" t="s">
        <v>43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437</v>
      </c>
      <c r="AT176" s="238" t="s">
        <v>164</v>
      </c>
      <c r="AU176" s="238" t="s">
        <v>88</v>
      </c>
      <c r="AY176" s="17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86</v>
      </c>
      <c r="BK176" s="239">
        <f>ROUND(I176*H176,2)</f>
        <v>0</v>
      </c>
      <c r="BL176" s="17" t="s">
        <v>437</v>
      </c>
      <c r="BM176" s="238" t="s">
        <v>3000</v>
      </c>
    </row>
    <row r="177" s="2" customFormat="1" ht="14.4" customHeight="1">
      <c r="A177" s="38"/>
      <c r="B177" s="39"/>
      <c r="C177" s="226" t="s">
        <v>406</v>
      </c>
      <c r="D177" s="226" t="s">
        <v>164</v>
      </c>
      <c r="E177" s="227" t="s">
        <v>3001</v>
      </c>
      <c r="F177" s="228" t="s">
        <v>3002</v>
      </c>
      <c r="G177" s="229" t="s">
        <v>266</v>
      </c>
      <c r="H177" s="230">
        <v>2540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437</v>
      </c>
      <c r="AT177" s="238" t="s">
        <v>164</v>
      </c>
      <c r="AU177" s="238" t="s">
        <v>88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437</v>
      </c>
      <c r="BM177" s="238" t="s">
        <v>3003</v>
      </c>
    </row>
    <row r="178" s="2" customFormat="1" ht="14.4" customHeight="1">
      <c r="A178" s="38"/>
      <c r="B178" s="39"/>
      <c r="C178" s="252" t="s">
        <v>411</v>
      </c>
      <c r="D178" s="252" t="s">
        <v>218</v>
      </c>
      <c r="E178" s="253" t="s">
        <v>3004</v>
      </c>
      <c r="F178" s="254" t="s">
        <v>3005</v>
      </c>
      <c r="G178" s="255" t="s">
        <v>266</v>
      </c>
      <c r="H178" s="256">
        <v>320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43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6">
        <f>S178*H178</f>
        <v>0</v>
      </c>
      <c r="U178" s="23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437</v>
      </c>
      <c r="AT178" s="238" t="s">
        <v>218</v>
      </c>
      <c r="AU178" s="238" t="s">
        <v>88</v>
      </c>
      <c r="AY178" s="17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86</v>
      </c>
      <c r="BK178" s="239">
        <f>ROUND(I178*H178,2)</f>
        <v>0</v>
      </c>
      <c r="BL178" s="17" t="s">
        <v>437</v>
      </c>
      <c r="BM178" s="238" t="s">
        <v>3006</v>
      </c>
    </row>
    <row r="179" s="2" customFormat="1" ht="14.4" customHeight="1">
      <c r="A179" s="38"/>
      <c r="B179" s="39"/>
      <c r="C179" s="252" t="s">
        <v>418</v>
      </c>
      <c r="D179" s="252" t="s">
        <v>218</v>
      </c>
      <c r="E179" s="253" t="s">
        <v>3007</v>
      </c>
      <c r="F179" s="254" t="s">
        <v>3008</v>
      </c>
      <c r="G179" s="255" t="s">
        <v>266</v>
      </c>
      <c r="H179" s="256">
        <v>210</v>
      </c>
      <c r="I179" s="257"/>
      <c r="J179" s="258">
        <f>ROUND(I179*H179,2)</f>
        <v>0</v>
      </c>
      <c r="K179" s="259"/>
      <c r="L179" s="260"/>
      <c r="M179" s="261" t="s">
        <v>1</v>
      </c>
      <c r="N179" s="262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437</v>
      </c>
      <c r="AT179" s="238" t="s">
        <v>218</v>
      </c>
      <c r="AU179" s="238" t="s">
        <v>88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437</v>
      </c>
      <c r="BM179" s="238" t="s">
        <v>3009</v>
      </c>
    </row>
    <row r="180" s="2" customFormat="1" ht="14.4" customHeight="1">
      <c r="A180" s="38"/>
      <c r="B180" s="39"/>
      <c r="C180" s="226" t="s">
        <v>632</v>
      </c>
      <c r="D180" s="226" t="s">
        <v>164</v>
      </c>
      <c r="E180" s="227" t="s">
        <v>3010</v>
      </c>
      <c r="F180" s="228" t="s">
        <v>3011</v>
      </c>
      <c r="G180" s="229" t="s">
        <v>266</v>
      </c>
      <c r="H180" s="230">
        <v>530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437</v>
      </c>
      <c r="AT180" s="238" t="s">
        <v>164</v>
      </c>
      <c r="AU180" s="238" t="s">
        <v>88</v>
      </c>
      <c r="AY180" s="17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86</v>
      </c>
      <c r="BK180" s="239">
        <f>ROUND(I180*H180,2)</f>
        <v>0</v>
      </c>
      <c r="BL180" s="17" t="s">
        <v>437</v>
      </c>
      <c r="BM180" s="238" t="s">
        <v>3012</v>
      </c>
    </row>
    <row r="181" s="2" customFormat="1" ht="14.4" customHeight="1">
      <c r="A181" s="38"/>
      <c r="B181" s="39"/>
      <c r="C181" s="226" t="s">
        <v>637</v>
      </c>
      <c r="D181" s="226" t="s">
        <v>164</v>
      </c>
      <c r="E181" s="227" t="s">
        <v>3013</v>
      </c>
      <c r="F181" s="228" t="s">
        <v>3014</v>
      </c>
      <c r="G181" s="229" t="s">
        <v>1120</v>
      </c>
      <c r="H181" s="230">
        <v>82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437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437</v>
      </c>
      <c r="BM181" s="238" t="s">
        <v>3015</v>
      </c>
    </row>
    <row r="182" s="2" customFormat="1" ht="14.4" customHeight="1">
      <c r="A182" s="38"/>
      <c r="B182" s="39"/>
      <c r="C182" s="226" t="s">
        <v>641</v>
      </c>
      <c r="D182" s="226" t="s">
        <v>164</v>
      </c>
      <c r="E182" s="227" t="s">
        <v>3016</v>
      </c>
      <c r="F182" s="228" t="s">
        <v>3017</v>
      </c>
      <c r="G182" s="229" t="s">
        <v>1120</v>
      </c>
      <c r="H182" s="230">
        <v>19</v>
      </c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437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437</v>
      </c>
      <c r="BM182" s="238" t="s">
        <v>3018</v>
      </c>
    </row>
    <row r="183" s="2" customFormat="1" ht="14.4" customHeight="1">
      <c r="A183" s="38"/>
      <c r="B183" s="39"/>
      <c r="C183" s="226" t="s">
        <v>645</v>
      </c>
      <c r="D183" s="226" t="s">
        <v>164</v>
      </c>
      <c r="E183" s="227" t="s">
        <v>3019</v>
      </c>
      <c r="F183" s="228" t="s">
        <v>3020</v>
      </c>
      <c r="G183" s="229" t="s">
        <v>1120</v>
      </c>
      <c r="H183" s="230">
        <v>19</v>
      </c>
      <c r="I183" s="231"/>
      <c r="J183" s="232">
        <f>ROUND(I183*H183,2)</f>
        <v>0</v>
      </c>
      <c r="K183" s="233"/>
      <c r="L183" s="44"/>
      <c r="M183" s="234" t="s">
        <v>1</v>
      </c>
      <c r="N183" s="235" t="s">
        <v>43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6">
        <f>S183*H183</f>
        <v>0</v>
      </c>
      <c r="U183" s="237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437</v>
      </c>
      <c r="AT183" s="238" t="s">
        <v>164</v>
      </c>
      <c r="AU183" s="238" t="s">
        <v>88</v>
      </c>
      <c r="AY183" s="17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86</v>
      </c>
      <c r="BK183" s="239">
        <f>ROUND(I183*H183,2)</f>
        <v>0</v>
      </c>
      <c r="BL183" s="17" t="s">
        <v>437</v>
      </c>
      <c r="BM183" s="238" t="s">
        <v>3021</v>
      </c>
    </row>
    <row r="184" s="2" customFormat="1" ht="62.7" customHeight="1">
      <c r="A184" s="38"/>
      <c r="B184" s="39"/>
      <c r="C184" s="226" t="s">
        <v>649</v>
      </c>
      <c r="D184" s="226" t="s">
        <v>164</v>
      </c>
      <c r="E184" s="227" t="s">
        <v>3022</v>
      </c>
      <c r="F184" s="228" t="s">
        <v>3023</v>
      </c>
      <c r="G184" s="229" t="s">
        <v>1120</v>
      </c>
      <c r="H184" s="230">
        <v>11</v>
      </c>
      <c r="I184" s="231"/>
      <c r="J184" s="232">
        <f>ROUND(I184*H184,2)</f>
        <v>0</v>
      </c>
      <c r="K184" s="233"/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6">
        <f>S184*H184</f>
        <v>0</v>
      </c>
      <c r="U184" s="23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437</v>
      </c>
      <c r="AT184" s="238" t="s">
        <v>164</v>
      </c>
      <c r="AU184" s="238" t="s">
        <v>88</v>
      </c>
      <c r="AY184" s="17" t="s">
        <v>162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86</v>
      </c>
      <c r="BK184" s="239">
        <f>ROUND(I184*H184,2)</f>
        <v>0</v>
      </c>
      <c r="BL184" s="17" t="s">
        <v>437</v>
      </c>
      <c r="BM184" s="238" t="s">
        <v>3024</v>
      </c>
    </row>
    <row r="185" s="2" customFormat="1" ht="24.15" customHeight="1">
      <c r="A185" s="38"/>
      <c r="B185" s="39"/>
      <c r="C185" s="252" t="s">
        <v>653</v>
      </c>
      <c r="D185" s="252" t="s">
        <v>218</v>
      </c>
      <c r="E185" s="253" t="s">
        <v>3025</v>
      </c>
      <c r="F185" s="254" t="s">
        <v>3026</v>
      </c>
      <c r="G185" s="255" t="s">
        <v>266</v>
      </c>
      <c r="H185" s="256">
        <v>45</v>
      </c>
      <c r="I185" s="257"/>
      <c r="J185" s="258">
        <f>ROUND(I185*H185,2)</f>
        <v>0</v>
      </c>
      <c r="K185" s="259"/>
      <c r="L185" s="260"/>
      <c r="M185" s="261" t="s">
        <v>1</v>
      </c>
      <c r="N185" s="262" t="s">
        <v>43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6">
        <f>S185*H185</f>
        <v>0</v>
      </c>
      <c r="U185" s="23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437</v>
      </c>
      <c r="AT185" s="238" t="s">
        <v>218</v>
      </c>
      <c r="AU185" s="238" t="s">
        <v>88</v>
      </c>
      <c r="AY185" s="17" t="s">
        <v>162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86</v>
      </c>
      <c r="BK185" s="239">
        <f>ROUND(I185*H185,2)</f>
        <v>0</v>
      </c>
      <c r="BL185" s="17" t="s">
        <v>437</v>
      </c>
      <c r="BM185" s="238" t="s">
        <v>3027</v>
      </c>
    </row>
    <row r="186" s="2" customFormat="1" ht="14.4" customHeight="1">
      <c r="A186" s="38"/>
      <c r="B186" s="39"/>
      <c r="C186" s="226" t="s">
        <v>657</v>
      </c>
      <c r="D186" s="226" t="s">
        <v>164</v>
      </c>
      <c r="E186" s="227" t="s">
        <v>3028</v>
      </c>
      <c r="F186" s="228" t="s">
        <v>3029</v>
      </c>
      <c r="G186" s="229" t="s">
        <v>266</v>
      </c>
      <c r="H186" s="230">
        <v>45</v>
      </c>
      <c r="I186" s="231"/>
      <c r="J186" s="232">
        <f>ROUND(I186*H186,2)</f>
        <v>0</v>
      </c>
      <c r="K186" s="233"/>
      <c r="L186" s="44"/>
      <c r="M186" s="234" t="s">
        <v>1</v>
      </c>
      <c r="N186" s="235" t="s">
        <v>43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6">
        <f>S186*H186</f>
        <v>0</v>
      </c>
      <c r="U186" s="23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437</v>
      </c>
      <c r="AT186" s="238" t="s">
        <v>164</v>
      </c>
      <c r="AU186" s="238" t="s">
        <v>88</v>
      </c>
      <c r="AY186" s="17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86</v>
      </c>
      <c r="BK186" s="239">
        <f>ROUND(I186*H186,2)</f>
        <v>0</v>
      </c>
      <c r="BL186" s="17" t="s">
        <v>437</v>
      </c>
      <c r="BM186" s="238" t="s">
        <v>3030</v>
      </c>
    </row>
    <row r="187" s="2" customFormat="1" ht="24.15" customHeight="1">
      <c r="A187" s="38"/>
      <c r="B187" s="39"/>
      <c r="C187" s="252" t="s">
        <v>661</v>
      </c>
      <c r="D187" s="252" t="s">
        <v>218</v>
      </c>
      <c r="E187" s="253" t="s">
        <v>3031</v>
      </c>
      <c r="F187" s="254" t="s">
        <v>3032</v>
      </c>
      <c r="G187" s="255" t="s">
        <v>266</v>
      </c>
      <c r="H187" s="256">
        <v>260</v>
      </c>
      <c r="I187" s="257"/>
      <c r="J187" s="258">
        <f>ROUND(I187*H187,2)</f>
        <v>0</v>
      </c>
      <c r="K187" s="259"/>
      <c r="L187" s="260"/>
      <c r="M187" s="261" t="s">
        <v>1</v>
      </c>
      <c r="N187" s="262" t="s">
        <v>43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6">
        <f>S187*H187</f>
        <v>0</v>
      </c>
      <c r="U187" s="23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437</v>
      </c>
      <c r="AT187" s="238" t="s">
        <v>218</v>
      </c>
      <c r="AU187" s="238" t="s">
        <v>88</v>
      </c>
      <c r="AY187" s="17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86</v>
      </c>
      <c r="BK187" s="239">
        <f>ROUND(I187*H187,2)</f>
        <v>0</v>
      </c>
      <c r="BL187" s="17" t="s">
        <v>437</v>
      </c>
      <c r="BM187" s="238" t="s">
        <v>3033</v>
      </c>
    </row>
    <row r="188" s="2" customFormat="1" ht="24.15" customHeight="1">
      <c r="A188" s="38"/>
      <c r="B188" s="39"/>
      <c r="C188" s="226" t="s">
        <v>665</v>
      </c>
      <c r="D188" s="226" t="s">
        <v>164</v>
      </c>
      <c r="E188" s="227" t="s">
        <v>3034</v>
      </c>
      <c r="F188" s="228" t="s">
        <v>3035</v>
      </c>
      <c r="G188" s="229" t="s">
        <v>266</v>
      </c>
      <c r="H188" s="230">
        <v>260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6">
        <f>S188*H188</f>
        <v>0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437</v>
      </c>
      <c r="AT188" s="238" t="s">
        <v>164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437</v>
      </c>
      <c r="BM188" s="238" t="s">
        <v>3036</v>
      </c>
    </row>
    <row r="189" s="12" customFormat="1" ht="22.8" customHeight="1">
      <c r="A189" s="12"/>
      <c r="B189" s="210"/>
      <c r="C189" s="211"/>
      <c r="D189" s="212" t="s">
        <v>77</v>
      </c>
      <c r="E189" s="224" t="s">
        <v>3037</v>
      </c>
      <c r="F189" s="224" t="s">
        <v>3038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SUM(P190:P209)</f>
        <v>0</v>
      </c>
      <c r="Q189" s="218"/>
      <c r="R189" s="219">
        <f>SUM(R190:R209)</f>
        <v>0</v>
      </c>
      <c r="S189" s="218"/>
      <c r="T189" s="219">
        <f>SUM(T190:T209)</f>
        <v>0</v>
      </c>
      <c r="U189" s="220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86</v>
      </c>
      <c r="AT189" s="222" t="s">
        <v>77</v>
      </c>
      <c r="AU189" s="222" t="s">
        <v>86</v>
      </c>
      <c r="AY189" s="221" t="s">
        <v>162</v>
      </c>
      <c r="BK189" s="223">
        <f>SUM(BK190:BK209)</f>
        <v>0</v>
      </c>
    </row>
    <row r="190" s="2" customFormat="1" ht="76.35" customHeight="1">
      <c r="A190" s="38"/>
      <c r="B190" s="39"/>
      <c r="C190" s="252" t="s">
        <v>669</v>
      </c>
      <c r="D190" s="252" t="s">
        <v>218</v>
      </c>
      <c r="E190" s="253" t="s">
        <v>3039</v>
      </c>
      <c r="F190" s="254" t="s">
        <v>3040</v>
      </c>
      <c r="G190" s="255" t="s">
        <v>1120</v>
      </c>
      <c r="H190" s="256">
        <v>1</v>
      </c>
      <c r="I190" s="257"/>
      <c r="J190" s="258">
        <f>ROUND(I190*H190,2)</f>
        <v>0</v>
      </c>
      <c r="K190" s="259"/>
      <c r="L190" s="260"/>
      <c r="M190" s="261" t="s">
        <v>1</v>
      </c>
      <c r="N190" s="262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6">
        <f>S190*H190</f>
        <v>0</v>
      </c>
      <c r="U190" s="23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198</v>
      </c>
      <c r="AT190" s="238" t="s">
        <v>218</v>
      </c>
      <c r="AU190" s="238" t="s">
        <v>88</v>
      </c>
      <c r="AY190" s="17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86</v>
      </c>
      <c r="BK190" s="239">
        <f>ROUND(I190*H190,2)</f>
        <v>0</v>
      </c>
      <c r="BL190" s="17" t="s">
        <v>168</v>
      </c>
      <c r="BM190" s="238" t="s">
        <v>3041</v>
      </c>
    </row>
    <row r="191" s="2" customFormat="1" ht="49.05" customHeight="1">
      <c r="A191" s="38"/>
      <c r="B191" s="39"/>
      <c r="C191" s="252" t="s">
        <v>673</v>
      </c>
      <c r="D191" s="252" t="s">
        <v>218</v>
      </c>
      <c r="E191" s="253" t="s">
        <v>3042</v>
      </c>
      <c r="F191" s="254" t="s">
        <v>3043</v>
      </c>
      <c r="G191" s="255" t="s">
        <v>1120</v>
      </c>
      <c r="H191" s="256">
        <v>1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43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6">
        <f>S191*H191</f>
        <v>0</v>
      </c>
      <c r="U191" s="23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198</v>
      </c>
      <c r="AT191" s="238" t="s">
        <v>218</v>
      </c>
      <c r="AU191" s="238" t="s">
        <v>88</v>
      </c>
      <c r="AY191" s="17" t="s">
        <v>162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86</v>
      </c>
      <c r="BK191" s="239">
        <f>ROUND(I191*H191,2)</f>
        <v>0</v>
      </c>
      <c r="BL191" s="17" t="s">
        <v>168</v>
      </c>
      <c r="BM191" s="238" t="s">
        <v>3044</v>
      </c>
    </row>
    <row r="192" s="2" customFormat="1" ht="49.05" customHeight="1">
      <c r="A192" s="38"/>
      <c r="B192" s="39"/>
      <c r="C192" s="252" t="s">
        <v>679</v>
      </c>
      <c r="D192" s="252" t="s">
        <v>218</v>
      </c>
      <c r="E192" s="253" t="s">
        <v>3045</v>
      </c>
      <c r="F192" s="254" t="s">
        <v>3046</v>
      </c>
      <c r="G192" s="255" t="s">
        <v>1120</v>
      </c>
      <c r="H192" s="256">
        <v>1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6">
        <f>S192*H192</f>
        <v>0</v>
      </c>
      <c r="U192" s="23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198</v>
      </c>
      <c r="AT192" s="238" t="s">
        <v>218</v>
      </c>
      <c r="AU192" s="238" t="s">
        <v>88</v>
      </c>
      <c r="AY192" s="17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86</v>
      </c>
      <c r="BK192" s="239">
        <f>ROUND(I192*H192,2)</f>
        <v>0</v>
      </c>
      <c r="BL192" s="17" t="s">
        <v>168</v>
      </c>
      <c r="BM192" s="238" t="s">
        <v>3047</v>
      </c>
    </row>
    <row r="193" s="2" customFormat="1" ht="49.05" customHeight="1">
      <c r="A193" s="38"/>
      <c r="B193" s="39"/>
      <c r="C193" s="252" t="s">
        <v>446</v>
      </c>
      <c r="D193" s="252" t="s">
        <v>218</v>
      </c>
      <c r="E193" s="253" t="s">
        <v>3048</v>
      </c>
      <c r="F193" s="254" t="s">
        <v>3049</v>
      </c>
      <c r="G193" s="255" t="s">
        <v>1120</v>
      </c>
      <c r="H193" s="256">
        <v>1</v>
      </c>
      <c r="I193" s="257"/>
      <c r="J193" s="258">
        <f>ROUND(I193*H193,2)</f>
        <v>0</v>
      </c>
      <c r="K193" s="259"/>
      <c r="L193" s="260"/>
      <c r="M193" s="261" t="s">
        <v>1</v>
      </c>
      <c r="N193" s="262" t="s">
        <v>43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198</v>
      </c>
      <c r="AT193" s="238" t="s">
        <v>218</v>
      </c>
      <c r="AU193" s="238" t="s">
        <v>88</v>
      </c>
      <c r="AY193" s="17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86</v>
      </c>
      <c r="BK193" s="239">
        <f>ROUND(I193*H193,2)</f>
        <v>0</v>
      </c>
      <c r="BL193" s="17" t="s">
        <v>168</v>
      </c>
      <c r="BM193" s="238" t="s">
        <v>3050</v>
      </c>
    </row>
    <row r="194" s="2" customFormat="1" ht="49.05" customHeight="1">
      <c r="A194" s="38"/>
      <c r="B194" s="39"/>
      <c r="C194" s="252" t="s">
        <v>686</v>
      </c>
      <c r="D194" s="252" t="s">
        <v>218</v>
      </c>
      <c r="E194" s="253" t="s">
        <v>3051</v>
      </c>
      <c r="F194" s="254" t="s">
        <v>3052</v>
      </c>
      <c r="G194" s="255" t="s">
        <v>1120</v>
      </c>
      <c r="H194" s="256">
        <v>1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43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6">
        <f>S194*H194</f>
        <v>0</v>
      </c>
      <c r="U194" s="23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198</v>
      </c>
      <c r="AT194" s="238" t="s">
        <v>218</v>
      </c>
      <c r="AU194" s="238" t="s">
        <v>88</v>
      </c>
      <c r="AY194" s="17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86</v>
      </c>
      <c r="BK194" s="239">
        <f>ROUND(I194*H194,2)</f>
        <v>0</v>
      </c>
      <c r="BL194" s="17" t="s">
        <v>168</v>
      </c>
      <c r="BM194" s="238" t="s">
        <v>3053</v>
      </c>
    </row>
    <row r="195" s="2" customFormat="1" ht="49.05" customHeight="1">
      <c r="A195" s="38"/>
      <c r="B195" s="39"/>
      <c r="C195" s="252" t="s">
        <v>690</v>
      </c>
      <c r="D195" s="252" t="s">
        <v>218</v>
      </c>
      <c r="E195" s="253" t="s">
        <v>3054</v>
      </c>
      <c r="F195" s="254" t="s">
        <v>3055</v>
      </c>
      <c r="G195" s="255" t="s">
        <v>1120</v>
      </c>
      <c r="H195" s="256">
        <v>1</v>
      </c>
      <c r="I195" s="257"/>
      <c r="J195" s="258">
        <f>ROUND(I195*H195,2)</f>
        <v>0</v>
      </c>
      <c r="K195" s="259"/>
      <c r="L195" s="260"/>
      <c r="M195" s="261" t="s">
        <v>1</v>
      </c>
      <c r="N195" s="262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198</v>
      </c>
      <c r="AT195" s="238" t="s">
        <v>218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3056</v>
      </c>
    </row>
    <row r="196" s="2" customFormat="1" ht="49.05" customHeight="1">
      <c r="A196" s="38"/>
      <c r="B196" s="39"/>
      <c r="C196" s="252" t="s">
        <v>694</v>
      </c>
      <c r="D196" s="252" t="s">
        <v>218</v>
      </c>
      <c r="E196" s="253" t="s">
        <v>3057</v>
      </c>
      <c r="F196" s="254" t="s">
        <v>3058</v>
      </c>
      <c r="G196" s="255" t="s">
        <v>1120</v>
      </c>
      <c r="H196" s="256">
        <v>1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43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6">
        <f>S196*H196</f>
        <v>0</v>
      </c>
      <c r="U196" s="23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198</v>
      </c>
      <c r="AT196" s="238" t="s">
        <v>218</v>
      </c>
      <c r="AU196" s="238" t="s">
        <v>88</v>
      </c>
      <c r="AY196" s="17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86</v>
      </c>
      <c r="BK196" s="239">
        <f>ROUND(I196*H196,2)</f>
        <v>0</v>
      </c>
      <c r="BL196" s="17" t="s">
        <v>168</v>
      </c>
      <c r="BM196" s="238" t="s">
        <v>3059</v>
      </c>
    </row>
    <row r="197" s="2" customFormat="1" ht="49.05" customHeight="1">
      <c r="A197" s="38"/>
      <c r="B197" s="39"/>
      <c r="C197" s="252" t="s">
        <v>699</v>
      </c>
      <c r="D197" s="252" t="s">
        <v>218</v>
      </c>
      <c r="E197" s="253" t="s">
        <v>3060</v>
      </c>
      <c r="F197" s="254" t="s">
        <v>3061</v>
      </c>
      <c r="G197" s="255" t="s">
        <v>1120</v>
      </c>
      <c r="H197" s="256">
        <v>1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43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6">
        <f>S197*H197</f>
        <v>0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198</v>
      </c>
      <c r="AT197" s="238" t="s">
        <v>218</v>
      </c>
      <c r="AU197" s="238" t="s">
        <v>88</v>
      </c>
      <c r="AY197" s="17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86</v>
      </c>
      <c r="BK197" s="239">
        <f>ROUND(I197*H197,2)</f>
        <v>0</v>
      </c>
      <c r="BL197" s="17" t="s">
        <v>168</v>
      </c>
      <c r="BM197" s="238" t="s">
        <v>3062</v>
      </c>
    </row>
    <row r="198" s="2" customFormat="1" ht="62.7" customHeight="1">
      <c r="A198" s="38"/>
      <c r="B198" s="39"/>
      <c r="C198" s="252" t="s">
        <v>703</v>
      </c>
      <c r="D198" s="252" t="s">
        <v>218</v>
      </c>
      <c r="E198" s="253" t="s">
        <v>3063</v>
      </c>
      <c r="F198" s="254" t="s">
        <v>3064</v>
      </c>
      <c r="G198" s="255" t="s">
        <v>1120</v>
      </c>
      <c r="H198" s="256">
        <v>1</v>
      </c>
      <c r="I198" s="257"/>
      <c r="J198" s="258">
        <f>ROUND(I198*H198,2)</f>
        <v>0</v>
      </c>
      <c r="K198" s="259"/>
      <c r="L198" s="260"/>
      <c r="M198" s="261" t="s">
        <v>1</v>
      </c>
      <c r="N198" s="262" t="s">
        <v>43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6">
        <f>S198*H198</f>
        <v>0</v>
      </c>
      <c r="U198" s="23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198</v>
      </c>
      <c r="AT198" s="238" t="s">
        <v>218</v>
      </c>
      <c r="AU198" s="238" t="s">
        <v>88</v>
      </c>
      <c r="AY198" s="17" t="s">
        <v>162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86</v>
      </c>
      <c r="BK198" s="239">
        <f>ROUND(I198*H198,2)</f>
        <v>0</v>
      </c>
      <c r="BL198" s="17" t="s">
        <v>168</v>
      </c>
      <c r="BM198" s="238" t="s">
        <v>3065</v>
      </c>
    </row>
    <row r="199" s="2" customFormat="1" ht="24.15" customHeight="1">
      <c r="A199" s="38"/>
      <c r="B199" s="39"/>
      <c r="C199" s="252" t="s">
        <v>709</v>
      </c>
      <c r="D199" s="252" t="s">
        <v>218</v>
      </c>
      <c r="E199" s="253" t="s">
        <v>3066</v>
      </c>
      <c r="F199" s="254" t="s">
        <v>3067</v>
      </c>
      <c r="G199" s="255" t="s">
        <v>1120</v>
      </c>
      <c r="H199" s="256">
        <v>1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43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6">
        <f>S199*H199</f>
        <v>0</v>
      </c>
      <c r="U199" s="23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198</v>
      </c>
      <c r="AT199" s="238" t="s">
        <v>218</v>
      </c>
      <c r="AU199" s="238" t="s">
        <v>88</v>
      </c>
      <c r="AY199" s="17" t="s">
        <v>162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86</v>
      </c>
      <c r="BK199" s="239">
        <f>ROUND(I199*H199,2)</f>
        <v>0</v>
      </c>
      <c r="BL199" s="17" t="s">
        <v>168</v>
      </c>
      <c r="BM199" s="238" t="s">
        <v>3068</v>
      </c>
    </row>
    <row r="200" s="2" customFormat="1" ht="76.35" customHeight="1">
      <c r="A200" s="38"/>
      <c r="B200" s="39"/>
      <c r="C200" s="226" t="s">
        <v>713</v>
      </c>
      <c r="D200" s="226" t="s">
        <v>164</v>
      </c>
      <c r="E200" s="227" t="s">
        <v>3069</v>
      </c>
      <c r="F200" s="228" t="s">
        <v>3040</v>
      </c>
      <c r="G200" s="229" t="s">
        <v>1120</v>
      </c>
      <c r="H200" s="230">
        <v>1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168</v>
      </c>
      <c r="BM200" s="238" t="s">
        <v>3070</v>
      </c>
    </row>
    <row r="201" s="2" customFormat="1" ht="49.05" customHeight="1">
      <c r="A201" s="38"/>
      <c r="B201" s="39"/>
      <c r="C201" s="226" t="s">
        <v>718</v>
      </c>
      <c r="D201" s="226" t="s">
        <v>164</v>
      </c>
      <c r="E201" s="227" t="s">
        <v>3071</v>
      </c>
      <c r="F201" s="228" t="s">
        <v>3043</v>
      </c>
      <c r="G201" s="229" t="s">
        <v>1120</v>
      </c>
      <c r="H201" s="230">
        <v>1</v>
      </c>
      <c r="I201" s="231"/>
      <c r="J201" s="232">
        <f>ROUND(I201*H201,2)</f>
        <v>0</v>
      </c>
      <c r="K201" s="233"/>
      <c r="L201" s="44"/>
      <c r="M201" s="234" t="s">
        <v>1</v>
      </c>
      <c r="N201" s="235" t="s">
        <v>43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6">
        <f>S201*H201</f>
        <v>0</v>
      </c>
      <c r="U201" s="23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168</v>
      </c>
      <c r="AT201" s="238" t="s">
        <v>164</v>
      </c>
      <c r="AU201" s="238" t="s">
        <v>88</v>
      </c>
      <c r="AY201" s="17" t="s">
        <v>162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86</v>
      </c>
      <c r="BK201" s="239">
        <f>ROUND(I201*H201,2)</f>
        <v>0</v>
      </c>
      <c r="BL201" s="17" t="s">
        <v>168</v>
      </c>
      <c r="BM201" s="238" t="s">
        <v>3072</v>
      </c>
    </row>
    <row r="202" s="2" customFormat="1" ht="49.05" customHeight="1">
      <c r="A202" s="38"/>
      <c r="B202" s="39"/>
      <c r="C202" s="226" t="s">
        <v>724</v>
      </c>
      <c r="D202" s="226" t="s">
        <v>164</v>
      </c>
      <c r="E202" s="227" t="s">
        <v>3073</v>
      </c>
      <c r="F202" s="228" t="s">
        <v>3046</v>
      </c>
      <c r="G202" s="229" t="s">
        <v>1120</v>
      </c>
      <c r="H202" s="230">
        <v>1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168</v>
      </c>
      <c r="BM202" s="238" t="s">
        <v>3074</v>
      </c>
    </row>
    <row r="203" s="2" customFormat="1" ht="49.05" customHeight="1">
      <c r="A203" s="38"/>
      <c r="B203" s="39"/>
      <c r="C203" s="226" t="s">
        <v>730</v>
      </c>
      <c r="D203" s="226" t="s">
        <v>164</v>
      </c>
      <c r="E203" s="227" t="s">
        <v>3075</v>
      </c>
      <c r="F203" s="228" t="s">
        <v>3049</v>
      </c>
      <c r="G203" s="229" t="s">
        <v>1120</v>
      </c>
      <c r="H203" s="230">
        <v>1</v>
      </c>
      <c r="I203" s="231"/>
      <c r="J203" s="232">
        <f>ROUND(I203*H203,2)</f>
        <v>0</v>
      </c>
      <c r="K203" s="233"/>
      <c r="L203" s="44"/>
      <c r="M203" s="234" t="s">
        <v>1</v>
      </c>
      <c r="N203" s="235" t="s">
        <v>43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6">
        <f>S203*H203</f>
        <v>0</v>
      </c>
      <c r="U203" s="23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168</v>
      </c>
      <c r="AT203" s="238" t="s">
        <v>164</v>
      </c>
      <c r="AU203" s="238" t="s">
        <v>88</v>
      </c>
      <c r="AY203" s="17" t="s">
        <v>162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86</v>
      </c>
      <c r="BK203" s="239">
        <f>ROUND(I203*H203,2)</f>
        <v>0</v>
      </c>
      <c r="BL203" s="17" t="s">
        <v>168</v>
      </c>
      <c r="BM203" s="238" t="s">
        <v>3076</v>
      </c>
    </row>
    <row r="204" s="2" customFormat="1" ht="49.05" customHeight="1">
      <c r="A204" s="38"/>
      <c r="B204" s="39"/>
      <c r="C204" s="226" t="s">
        <v>735</v>
      </c>
      <c r="D204" s="226" t="s">
        <v>164</v>
      </c>
      <c r="E204" s="227" t="s">
        <v>3077</v>
      </c>
      <c r="F204" s="228" t="s">
        <v>3052</v>
      </c>
      <c r="G204" s="229" t="s">
        <v>1120</v>
      </c>
      <c r="H204" s="230">
        <v>1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6">
        <f>S204*H204</f>
        <v>0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168</v>
      </c>
      <c r="AT204" s="238" t="s">
        <v>164</v>
      </c>
      <c r="AU204" s="238" t="s">
        <v>88</v>
      </c>
      <c r="AY204" s="17" t="s">
        <v>162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86</v>
      </c>
      <c r="BK204" s="239">
        <f>ROUND(I204*H204,2)</f>
        <v>0</v>
      </c>
      <c r="BL204" s="17" t="s">
        <v>168</v>
      </c>
      <c r="BM204" s="238" t="s">
        <v>3078</v>
      </c>
    </row>
    <row r="205" s="2" customFormat="1" ht="49.05" customHeight="1">
      <c r="A205" s="38"/>
      <c r="B205" s="39"/>
      <c r="C205" s="226" t="s">
        <v>741</v>
      </c>
      <c r="D205" s="226" t="s">
        <v>164</v>
      </c>
      <c r="E205" s="227" t="s">
        <v>3079</v>
      </c>
      <c r="F205" s="228" t="s">
        <v>3055</v>
      </c>
      <c r="G205" s="229" t="s">
        <v>1120</v>
      </c>
      <c r="H205" s="230">
        <v>1</v>
      </c>
      <c r="I205" s="231"/>
      <c r="J205" s="232">
        <f>ROUND(I205*H205,2)</f>
        <v>0</v>
      </c>
      <c r="K205" s="233"/>
      <c r="L205" s="44"/>
      <c r="M205" s="234" t="s">
        <v>1</v>
      </c>
      <c r="N205" s="235" t="s">
        <v>43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6">
        <f>S205*H205</f>
        <v>0</v>
      </c>
      <c r="U205" s="23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168</v>
      </c>
      <c r="AT205" s="238" t="s">
        <v>164</v>
      </c>
      <c r="AU205" s="238" t="s">
        <v>88</v>
      </c>
      <c r="AY205" s="17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86</v>
      </c>
      <c r="BK205" s="239">
        <f>ROUND(I205*H205,2)</f>
        <v>0</v>
      </c>
      <c r="BL205" s="17" t="s">
        <v>168</v>
      </c>
      <c r="BM205" s="238" t="s">
        <v>3080</v>
      </c>
    </row>
    <row r="206" s="2" customFormat="1" ht="49.05" customHeight="1">
      <c r="A206" s="38"/>
      <c r="B206" s="39"/>
      <c r="C206" s="226" t="s">
        <v>746</v>
      </c>
      <c r="D206" s="226" t="s">
        <v>164</v>
      </c>
      <c r="E206" s="227" t="s">
        <v>3081</v>
      </c>
      <c r="F206" s="228" t="s">
        <v>3058</v>
      </c>
      <c r="G206" s="229" t="s">
        <v>1120</v>
      </c>
      <c r="H206" s="230">
        <v>1</v>
      </c>
      <c r="I206" s="231"/>
      <c r="J206" s="232">
        <f>ROUND(I206*H206,2)</f>
        <v>0</v>
      </c>
      <c r="K206" s="233"/>
      <c r="L206" s="44"/>
      <c r="M206" s="234" t="s">
        <v>1</v>
      </c>
      <c r="N206" s="235" t="s">
        <v>43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6">
        <f>S206*H206</f>
        <v>0</v>
      </c>
      <c r="U206" s="23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168</v>
      </c>
      <c r="AT206" s="238" t="s">
        <v>164</v>
      </c>
      <c r="AU206" s="238" t="s">
        <v>88</v>
      </c>
      <c r="AY206" s="17" t="s">
        <v>162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86</v>
      </c>
      <c r="BK206" s="239">
        <f>ROUND(I206*H206,2)</f>
        <v>0</v>
      </c>
      <c r="BL206" s="17" t="s">
        <v>168</v>
      </c>
      <c r="BM206" s="238" t="s">
        <v>3082</v>
      </c>
    </row>
    <row r="207" s="2" customFormat="1" ht="49.05" customHeight="1">
      <c r="A207" s="38"/>
      <c r="B207" s="39"/>
      <c r="C207" s="226" t="s">
        <v>752</v>
      </c>
      <c r="D207" s="226" t="s">
        <v>164</v>
      </c>
      <c r="E207" s="227" t="s">
        <v>3083</v>
      </c>
      <c r="F207" s="228" t="s">
        <v>3061</v>
      </c>
      <c r="G207" s="229" t="s">
        <v>1120</v>
      </c>
      <c r="H207" s="230">
        <v>1</v>
      </c>
      <c r="I207" s="231"/>
      <c r="J207" s="232">
        <f>ROUND(I207*H207,2)</f>
        <v>0</v>
      </c>
      <c r="K207" s="233"/>
      <c r="L207" s="44"/>
      <c r="M207" s="234" t="s">
        <v>1</v>
      </c>
      <c r="N207" s="235" t="s">
        <v>43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6">
        <f>S207*H207</f>
        <v>0</v>
      </c>
      <c r="U207" s="23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168</v>
      </c>
      <c r="AT207" s="238" t="s">
        <v>164</v>
      </c>
      <c r="AU207" s="238" t="s">
        <v>88</v>
      </c>
      <c r="AY207" s="17" t="s">
        <v>162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86</v>
      </c>
      <c r="BK207" s="239">
        <f>ROUND(I207*H207,2)</f>
        <v>0</v>
      </c>
      <c r="BL207" s="17" t="s">
        <v>168</v>
      </c>
      <c r="BM207" s="238" t="s">
        <v>3084</v>
      </c>
    </row>
    <row r="208" s="2" customFormat="1" ht="62.7" customHeight="1">
      <c r="A208" s="38"/>
      <c r="B208" s="39"/>
      <c r="C208" s="226" t="s">
        <v>756</v>
      </c>
      <c r="D208" s="226" t="s">
        <v>164</v>
      </c>
      <c r="E208" s="227" t="s">
        <v>3085</v>
      </c>
      <c r="F208" s="228" t="s">
        <v>3064</v>
      </c>
      <c r="G208" s="229" t="s">
        <v>1120</v>
      </c>
      <c r="H208" s="230">
        <v>1</v>
      </c>
      <c r="I208" s="231"/>
      <c r="J208" s="232">
        <f>ROUND(I208*H208,2)</f>
        <v>0</v>
      </c>
      <c r="K208" s="233"/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6">
        <f>S208*H208</f>
        <v>0</v>
      </c>
      <c r="U208" s="23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168</v>
      </c>
      <c r="AT208" s="238" t="s">
        <v>164</v>
      </c>
      <c r="AU208" s="238" t="s">
        <v>88</v>
      </c>
      <c r="AY208" s="17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86</v>
      </c>
      <c r="BK208" s="239">
        <f>ROUND(I208*H208,2)</f>
        <v>0</v>
      </c>
      <c r="BL208" s="17" t="s">
        <v>168</v>
      </c>
      <c r="BM208" s="238" t="s">
        <v>3086</v>
      </c>
    </row>
    <row r="209" s="2" customFormat="1" ht="24.15" customHeight="1">
      <c r="A209" s="38"/>
      <c r="B209" s="39"/>
      <c r="C209" s="226" t="s">
        <v>1187</v>
      </c>
      <c r="D209" s="226" t="s">
        <v>164</v>
      </c>
      <c r="E209" s="227" t="s">
        <v>3087</v>
      </c>
      <c r="F209" s="228" t="s">
        <v>3067</v>
      </c>
      <c r="G209" s="229" t="s">
        <v>1120</v>
      </c>
      <c r="H209" s="230">
        <v>1</v>
      </c>
      <c r="I209" s="231"/>
      <c r="J209" s="232">
        <f>ROUND(I209*H209,2)</f>
        <v>0</v>
      </c>
      <c r="K209" s="233"/>
      <c r="L209" s="44"/>
      <c r="M209" s="234" t="s">
        <v>1</v>
      </c>
      <c r="N209" s="235" t="s">
        <v>43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6">
        <f>S209*H209</f>
        <v>0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168</v>
      </c>
      <c r="AT209" s="238" t="s">
        <v>164</v>
      </c>
      <c r="AU209" s="238" t="s">
        <v>88</v>
      </c>
      <c r="AY209" s="17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86</v>
      </c>
      <c r="BK209" s="239">
        <f>ROUND(I209*H209,2)</f>
        <v>0</v>
      </c>
      <c r="BL209" s="17" t="s">
        <v>168</v>
      </c>
      <c r="BM209" s="238" t="s">
        <v>3088</v>
      </c>
    </row>
    <row r="210" s="12" customFormat="1" ht="22.8" customHeight="1">
      <c r="A210" s="12"/>
      <c r="B210" s="210"/>
      <c r="C210" s="211"/>
      <c r="D210" s="212" t="s">
        <v>77</v>
      </c>
      <c r="E210" s="224" t="s">
        <v>3089</v>
      </c>
      <c r="F210" s="224" t="s">
        <v>3090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SUM(P211:P216)</f>
        <v>0</v>
      </c>
      <c r="Q210" s="218"/>
      <c r="R210" s="219">
        <f>SUM(R211:R216)</f>
        <v>0</v>
      </c>
      <c r="S210" s="218"/>
      <c r="T210" s="219">
        <f>SUM(T211:T216)</f>
        <v>0</v>
      </c>
      <c r="U210" s="220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86</v>
      </c>
      <c r="AT210" s="222" t="s">
        <v>77</v>
      </c>
      <c r="AU210" s="222" t="s">
        <v>86</v>
      </c>
      <c r="AY210" s="221" t="s">
        <v>162</v>
      </c>
      <c r="BK210" s="223">
        <f>SUM(BK211:BK216)</f>
        <v>0</v>
      </c>
    </row>
    <row r="211" s="2" customFormat="1" ht="14.4" customHeight="1">
      <c r="A211" s="38"/>
      <c r="B211" s="39"/>
      <c r="C211" s="252" t="s">
        <v>1192</v>
      </c>
      <c r="D211" s="252" t="s">
        <v>218</v>
      </c>
      <c r="E211" s="253" t="s">
        <v>3091</v>
      </c>
      <c r="F211" s="254" t="s">
        <v>3092</v>
      </c>
      <c r="G211" s="255" t="s">
        <v>266</v>
      </c>
      <c r="H211" s="256">
        <v>100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43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6">
        <f>S211*H211</f>
        <v>0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198</v>
      </c>
      <c r="AT211" s="238" t="s">
        <v>218</v>
      </c>
      <c r="AU211" s="238" t="s">
        <v>88</v>
      </c>
      <c r="AY211" s="17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86</v>
      </c>
      <c r="BK211" s="239">
        <f>ROUND(I211*H211,2)</f>
        <v>0</v>
      </c>
      <c r="BL211" s="17" t="s">
        <v>168</v>
      </c>
      <c r="BM211" s="238" t="s">
        <v>3093</v>
      </c>
    </row>
    <row r="212" s="2" customFormat="1" ht="14.4" customHeight="1">
      <c r="A212" s="38"/>
      <c r="B212" s="39"/>
      <c r="C212" s="252" t="s">
        <v>1198</v>
      </c>
      <c r="D212" s="252" t="s">
        <v>218</v>
      </c>
      <c r="E212" s="253" t="s">
        <v>3094</v>
      </c>
      <c r="F212" s="254" t="s">
        <v>3095</v>
      </c>
      <c r="G212" s="255" t="s">
        <v>1120</v>
      </c>
      <c r="H212" s="256">
        <v>30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43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198</v>
      </c>
      <c r="AT212" s="238" t="s">
        <v>218</v>
      </c>
      <c r="AU212" s="238" t="s">
        <v>88</v>
      </c>
      <c r="AY212" s="17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86</v>
      </c>
      <c r="BK212" s="239">
        <f>ROUND(I212*H212,2)</f>
        <v>0</v>
      </c>
      <c r="BL212" s="17" t="s">
        <v>168</v>
      </c>
      <c r="BM212" s="238" t="s">
        <v>3096</v>
      </c>
    </row>
    <row r="213" s="2" customFormat="1" ht="14.4" customHeight="1">
      <c r="A213" s="38"/>
      <c r="B213" s="39"/>
      <c r="C213" s="252" t="s">
        <v>1202</v>
      </c>
      <c r="D213" s="252" t="s">
        <v>218</v>
      </c>
      <c r="E213" s="253" t="s">
        <v>3097</v>
      </c>
      <c r="F213" s="254" t="s">
        <v>3098</v>
      </c>
      <c r="G213" s="255" t="s">
        <v>1120</v>
      </c>
      <c r="H213" s="256">
        <v>50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43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6">
        <f>S213*H213</f>
        <v>0</v>
      </c>
      <c r="U213" s="23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198</v>
      </c>
      <c r="AT213" s="238" t="s">
        <v>218</v>
      </c>
      <c r="AU213" s="238" t="s">
        <v>88</v>
      </c>
      <c r="AY213" s="17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86</v>
      </c>
      <c r="BK213" s="239">
        <f>ROUND(I213*H213,2)</f>
        <v>0</v>
      </c>
      <c r="BL213" s="17" t="s">
        <v>168</v>
      </c>
      <c r="BM213" s="238" t="s">
        <v>3099</v>
      </c>
    </row>
    <row r="214" s="2" customFormat="1" ht="14.4" customHeight="1">
      <c r="A214" s="38"/>
      <c r="B214" s="39"/>
      <c r="C214" s="252" t="s">
        <v>1208</v>
      </c>
      <c r="D214" s="252" t="s">
        <v>218</v>
      </c>
      <c r="E214" s="253" t="s">
        <v>3100</v>
      </c>
      <c r="F214" s="254" t="s">
        <v>3101</v>
      </c>
      <c r="G214" s="255" t="s">
        <v>1120</v>
      </c>
      <c r="H214" s="256">
        <v>5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43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6">
        <f>S214*H214</f>
        <v>0</v>
      </c>
      <c r="U214" s="23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198</v>
      </c>
      <c r="AT214" s="238" t="s">
        <v>218</v>
      </c>
      <c r="AU214" s="238" t="s">
        <v>88</v>
      </c>
      <c r="AY214" s="17" t="s">
        <v>162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86</v>
      </c>
      <c r="BK214" s="239">
        <f>ROUND(I214*H214,2)</f>
        <v>0</v>
      </c>
      <c r="BL214" s="17" t="s">
        <v>168</v>
      </c>
      <c r="BM214" s="238" t="s">
        <v>3102</v>
      </c>
    </row>
    <row r="215" s="2" customFormat="1" ht="14.4" customHeight="1">
      <c r="A215" s="38"/>
      <c r="B215" s="39"/>
      <c r="C215" s="252" t="s">
        <v>1213</v>
      </c>
      <c r="D215" s="252" t="s">
        <v>218</v>
      </c>
      <c r="E215" s="253" t="s">
        <v>3103</v>
      </c>
      <c r="F215" s="254" t="s">
        <v>3104</v>
      </c>
      <c r="G215" s="255" t="s">
        <v>1120</v>
      </c>
      <c r="H215" s="256">
        <v>20</v>
      </c>
      <c r="I215" s="257"/>
      <c r="J215" s="258">
        <f>ROUND(I215*H215,2)</f>
        <v>0</v>
      </c>
      <c r="K215" s="259"/>
      <c r="L215" s="260"/>
      <c r="M215" s="261" t="s">
        <v>1</v>
      </c>
      <c r="N215" s="262" t="s">
        <v>43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6">
        <f>S215*H215</f>
        <v>0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198</v>
      </c>
      <c r="AT215" s="238" t="s">
        <v>218</v>
      </c>
      <c r="AU215" s="238" t="s">
        <v>88</v>
      </c>
      <c r="AY215" s="17" t="s">
        <v>162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86</v>
      </c>
      <c r="BK215" s="239">
        <f>ROUND(I215*H215,2)</f>
        <v>0</v>
      </c>
      <c r="BL215" s="17" t="s">
        <v>168</v>
      </c>
      <c r="BM215" s="238" t="s">
        <v>3105</v>
      </c>
    </row>
    <row r="216" s="2" customFormat="1" ht="14.4" customHeight="1">
      <c r="A216" s="38"/>
      <c r="B216" s="39"/>
      <c r="C216" s="252" t="s">
        <v>1218</v>
      </c>
      <c r="D216" s="252" t="s">
        <v>218</v>
      </c>
      <c r="E216" s="253" t="s">
        <v>3106</v>
      </c>
      <c r="F216" s="254" t="s">
        <v>3107</v>
      </c>
      <c r="G216" s="255" t="s">
        <v>303</v>
      </c>
      <c r="H216" s="256">
        <v>1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43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6">
        <f>S216*H216</f>
        <v>0</v>
      </c>
      <c r="U216" s="237" t="s">
        <v>1</v>
      </c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198</v>
      </c>
      <c r="AT216" s="238" t="s">
        <v>218</v>
      </c>
      <c r="AU216" s="238" t="s">
        <v>88</v>
      </c>
      <c r="AY216" s="17" t="s">
        <v>162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86</v>
      </c>
      <c r="BK216" s="239">
        <f>ROUND(I216*H216,2)</f>
        <v>0</v>
      </c>
      <c r="BL216" s="17" t="s">
        <v>168</v>
      </c>
      <c r="BM216" s="238" t="s">
        <v>3108</v>
      </c>
    </row>
    <row r="217" s="12" customFormat="1" ht="22.8" customHeight="1">
      <c r="A217" s="12"/>
      <c r="B217" s="210"/>
      <c r="C217" s="211"/>
      <c r="D217" s="212" t="s">
        <v>77</v>
      </c>
      <c r="E217" s="224" t="s">
        <v>3109</v>
      </c>
      <c r="F217" s="224" t="s">
        <v>3110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SUM(P218:P223)</f>
        <v>0</v>
      </c>
      <c r="Q217" s="218"/>
      <c r="R217" s="219">
        <f>SUM(R218:R223)</f>
        <v>0</v>
      </c>
      <c r="S217" s="218"/>
      <c r="T217" s="219">
        <f>SUM(T218:T223)</f>
        <v>0</v>
      </c>
      <c r="U217" s="220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86</v>
      </c>
      <c r="AT217" s="222" t="s">
        <v>77</v>
      </c>
      <c r="AU217" s="222" t="s">
        <v>86</v>
      </c>
      <c r="AY217" s="221" t="s">
        <v>162</v>
      </c>
      <c r="BK217" s="223">
        <f>SUM(BK218:BK223)</f>
        <v>0</v>
      </c>
    </row>
    <row r="218" s="2" customFormat="1" ht="14.4" customHeight="1">
      <c r="A218" s="38"/>
      <c r="B218" s="39"/>
      <c r="C218" s="226" t="s">
        <v>1223</v>
      </c>
      <c r="D218" s="226" t="s">
        <v>164</v>
      </c>
      <c r="E218" s="227" t="s">
        <v>3111</v>
      </c>
      <c r="F218" s="228" t="s">
        <v>3112</v>
      </c>
      <c r="G218" s="229" t="s">
        <v>1120</v>
      </c>
      <c r="H218" s="230">
        <v>40</v>
      </c>
      <c r="I218" s="231"/>
      <c r="J218" s="232">
        <f>ROUND(I218*H218,2)</f>
        <v>0</v>
      </c>
      <c r="K218" s="233"/>
      <c r="L218" s="44"/>
      <c r="M218" s="234" t="s">
        <v>1</v>
      </c>
      <c r="N218" s="235" t="s">
        <v>43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6">
        <f>S218*H218</f>
        <v>0</v>
      </c>
      <c r="U218" s="237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168</v>
      </c>
      <c r="AT218" s="238" t="s">
        <v>164</v>
      </c>
      <c r="AU218" s="238" t="s">
        <v>88</v>
      </c>
      <c r="AY218" s="17" t="s">
        <v>162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86</v>
      </c>
      <c r="BK218" s="239">
        <f>ROUND(I218*H218,2)</f>
        <v>0</v>
      </c>
      <c r="BL218" s="17" t="s">
        <v>168</v>
      </c>
      <c r="BM218" s="238" t="s">
        <v>3113</v>
      </c>
    </row>
    <row r="219" s="2" customFormat="1" ht="14.4" customHeight="1">
      <c r="A219" s="38"/>
      <c r="B219" s="39"/>
      <c r="C219" s="226" t="s">
        <v>1228</v>
      </c>
      <c r="D219" s="226" t="s">
        <v>164</v>
      </c>
      <c r="E219" s="227" t="s">
        <v>3114</v>
      </c>
      <c r="F219" s="228" t="s">
        <v>3115</v>
      </c>
      <c r="G219" s="229" t="s">
        <v>1120</v>
      </c>
      <c r="H219" s="230">
        <v>40</v>
      </c>
      <c r="I219" s="231"/>
      <c r="J219" s="232">
        <f>ROUND(I219*H219,2)</f>
        <v>0</v>
      </c>
      <c r="K219" s="233"/>
      <c r="L219" s="44"/>
      <c r="M219" s="234" t="s">
        <v>1</v>
      </c>
      <c r="N219" s="235" t="s">
        <v>43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6">
        <f>S219*H219</f>
        <v>0</v>
      </c>
      <c r="U219" s="23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168</v>
      </c>
      <c r="AT219" s="238" t="s">
        <v>164</v>
      </c>
      <c r="AU219" s="238" t="s">
        <v>88</v>
      </c>
      <c r="AY219" s="17" t="s">
        <v>162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86</v>
      </c>
      <c r="BK219" s="239">
        <f>ROUND(I219*H219,2)</f>
        <v>0</v>
      </c>
      <c r="BL219" s="17" t="s">
        <v>168</v>
      </c>
      <c r="BM219" s="238" t="s">
        <v>3116</v>
      </c>
    </row>
    <row r="220" s="2" customFormat="1" ht="14.4" customHeight="1">
      <c r="A220" s="38"/>
      <c r="B220" s="39"/>
      <c r="C220" s="226" t="s">
        <v>1233</v>
      </c>
      <c r="D220" s="226" t="s">
        <v>164</v>
      </c>
      <c r="E220" s="227" t="s">
        <v>3117</v>
      </c>
      <c r="F220" s="228" t="s">
        <v>3118</v>
      </c>
      <c r="G220" s="229" t="s">
        <v>1120</v>
      </c>
      <c r="H220" s="230">
        <v>9</v>
      </c>
      <c r="I220" s="231"/>
      <c r="J220" s="232">
        <f>ROUND(I220*H220,2)</f>
        <v>0</v>
      </c>
      <c r="K220" s="233"/>
      <c r="L220" s="44"/>
      <c r="M220" s="234" t="s">
        <v>1</v>
      </c>
      <c r="N220" s="235" t="s">
        <v>43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6">
        <f>S220*H220</f>
        <v>0</v>
      </c>
      <c r="U220" s="237" t="s">
        <v>1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168</v>
      </c>
      <c r="AT220" s="238" t="s">
        <v>164</v>
      </c>
      <c r="AU220" s="238" t="s">
        <v>88</v>
      </c>
      <c r="AY220" s="17" t="s">
        <v>162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86</v>
      </c>
      <c r="BK220" s="239">
        <f>ROUND(I220*H220,2)</f>
        <v>0</v>
      </c>
      <c r="BL220" s="17" t="s">
        <v>168</v>
      </c>
      <c r="BM220" s="238" t="s">
        <v>3119</v>
      </c>
    </row>
    <row r="221" s="2" customFormat="1" ht="14.4" customHeight="1">
      <c r="A221" s="38"/>
      <c r="B221" s="39"/>
      <c r="C221" s="226" t="s">
        <v>1237</v>
      </c>
      <c r="D221" s="226" t="s">
        <v>164</v>
      </c>
      <c r="E221" s="227" t="s">
        <v>3120</v>
      </c>
      <c r="F221" s="228" t="s">
        <v>3121</v>
      </c>
      <c r="G221" s="229" t="s">
        <v>266</v>
      </c>
      <c r="H221" s="230">
        <v>900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43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168</v>
      </c>
      <c r="AT221" s="238" t="s">
        <v>164</v>
      </c>
      <c r="AU221" s="238" t="s">
        <v>88</v>
      </c>
      <c r="AY221" s="17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86</v>
      </c>
      <c r="BK221" s="239">
        <f>ROUND(I221*H221,2)</f>
        <v>0</v>
      </c>
      <c r="BL221" s="17" t="s">
        <v>168</v>
      </c>
      <c r="BM221" s="238" t="s">
        <v>3122</v>
      </c>
    </row>
    <row r="222" s="2" customFormat="1" ht="14.4" customHeight="1">
      <c r="A222" s="38"/>
      <c r="B222" s="39"/>
      <c r="C222" s="226" t="s">
        <v>1241</v>
      </c>
      <c r="D222" s="226" t="s">
        <v>164</v>
      </c>
      <c r="E222" s="227" t="s">
        <v>3123</v>
      </c>
      <c r="F222" s="228" t="s">
        <v>3124</v>
      </c>
      <c r="G222" s="229" t="s">
        <v>1120</v>
      </c>
      <c r="H222" s="230">
        <v>3</v>
      </c>
      <c r="I222" s="231"/>
      <c r="J222" s="232">
        <f>ROUND(I222*H222,2)</f>
        <v>0</v>
      </c>
      <c r="K222" s="233"/>
      <c r="L222" s="44"/>
      <c r="M222" s="234" t="s">
        <v>1</v>
      </c>
      <c r="N222" s="235" t="s">
        <v>43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168</v>
      </c>
      <c r="AT222" s="238" t="s">
        <v>164</v>
      </c>
      <c r="AU222" s="238" t="s">
        <v>88</v>
      </c>
      <c r="AY222" s="17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86</v>
      </c>
      <c r="BK222" s="239">
        <f>ROUND(I222*H222,2)</f>
        <v>0</v>
      </c>
      <c r="BL222" s="17" t="s">
        <v>168</v>
      </c>
      <c r="BM222" s="238" t="s">
        <v>3125</v>
      </c>
    </row>
    <row r="223" s="2" customFormat="1" ht="14.4" customHeight="1">
      <c r="A223" s="38"/>
      <c r="B223" s="39"/>
      <c r="C223" s="226" t="s">
        <v>1246</v>
      </c>
      <c r="D223" s="226" t="s">
        <v>164</v>
      </c>
      <c r="E223" s="227" t="s">
        <v>3126</v>
      </c>
      <c r="F223" s="228" t="s">
        <v>3127</v>
      </c>
      <c r="G223" s="229" t="s">
        <v>1120</v>
      </c>
      <c r="H223" s="230">
        <v>200</v>
      </c>
      <c r="I223" s="231"/>
      <c r="J223" s="232">
        <f>ROUND(I223*H223,2)</f>
        <v>0</v>
      </c>
      <c r="K223" s="233"/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6">
        <f>S223*H223</f>
        <v>0</v>
      </c>
      <c r="U223" s="23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168</v>
      </c>
      <c r="AT223" s="238" t="s">
        <v>164</v>
      </c>
      <c r="AU223" s="238" t="s">
        <v>88</v>
      </c>
      <c r="AY223" s="17" t="s">
        <v>162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86</v>
      </c>
      <c r="BK223" s="239">
        <f>ROUND(I223*H223,2)</f>
        <v>0</v>
      </c>
      <c r="BL223" s="17" t="s">
        <v>168</v>
      </c>
      <c r="BM223" s="238" t="s">
        <v>3128</v>
      </c>
    </row>
    <row r="224" s="12" customFormat="1" ht="22.8" customHeight="1">
      <c r="A224" s="12"/>
      <c r="B224" s="210"/>
      <c r="C224" s="211"/>
      <c r="D224" s="212" t="s">
        <v>77</v>
      </c>
      <c r="E224" s="224" t="s">
        <v>3129</v>
      </c>
      <c r="F224" s="224" t="s">
        <v>3130</v>
      </c>
      <c r="G224" s="211"/>
      <c r="H224" s="211"/>
      <c r="I224" s="214"/>
      <c r="J224" s="225">
        <f>BK224</f>
        <v>0</v>
      </c>
      <c r="K224" s="211"/>
      <c r="L224" s="216"/>
      <c r="M224" s="217"/>
      <c r="N224" s="218"/>
      <c r="O224" s="218"/>
      <c r="P224" s="219">
        <f>SUM(P225:P228)</f>
        <v>0</v>
      </c>
      <c r="Q224" s="218"/>
      <c r="R224" s="219">
        <f>SUM(R225:R228)</f>
        <v>0</v>
      </c>
      <c r="S224" s="218"/>
      <c r="T224" s="219">
        <f>SUM(T225:T228)</f>
        <v>0</v>
      </c>
      <c r="U224" s="220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86</v>
      </c>
      <c r="AT224" s="222" t="s">
        <v>77</v>
      </c>
      <c r="AU224" s="222" t="s">
        <v>86</v>
      </c>
      <c r="AY224" s="221" t="s">
        <v>162</v>
      </c>
      <c r="BK224" s="223">
        <f>SUM(BK225:BK228)</f>
        <v>0</v>
      </c>
    </row>
    <row r="225" s="2" customFormat="1" ht="24.15" customHeight="1">
      <c r="A225" s="38"/>
      <c r="B225" s="39"/>
      <c r="C225" s="226" t="s">
        <v>1250</v>
      </c>
      <c r="D225" s="226" t="s">
        <v>164</v>
      </c>
      <c r="E225" s="227" t="s">
        <v>3131</v>
      </c>
      <c r="F225" s="228" t="s">
        <v>3132</v>
      </c>
      <c r="G225" s="229" t="s">
        <v>303</v>
      </c>
      <c r="H225" s="230">
        <v>1</v>
      </c>
      <c r="I225" s="231"/>
      <c r="J225" s="232">
        <f>ROUND(I225*H225,2)</f>
        <v>0</v>
      </c>
      <c r="K225" s="233"/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6">
        <f>S225*H225</f>
        <v>0</v>
      </c>
      <c r="U225" s="23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168</v>
      </c>
      <c r="AT225" s="238" t="s">
        <v>164</v>
      </c>
      <c r="AU225" s="238" t="s">
        <v>88</v>
      </c>
      <c r="AY225" s="17" t="s">
        <v>162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86</v>
      </c>
      <c r="BK225" s="239">
        <f>ROUND(I225*H225,2)</f>
        <v>0</v>
      </c>
      <c r="BL225" s="17" t="s">
        <v>168</v>
      </c>
      <c r="BM225" s="238" t="s">
        <v>3133</v>
      </c>
    </row>
    <row r="226" s="2" customFormat="1" ht="14.4" customHeight="1">
      <c r="A226" s="38"/>
      <c r="B226" s="39"/>
      <c r="C226" s="226" t="s">
        <v>1254</v>
      </c>
      <c r="D226" s="226" t="s">
        <v>164</v>
      </c>
      <c r="E226" s="227" t="s">
        <v>3134</v>
      </c>
      <c r="F226" s="228" t="s">
        <v>3135</v>
      </c>
      <c r="G226" s="229" t="s">
        <v>303</v>
      </c>
      <c r="H226" s="230">
        <v>1</v>
      </c>
      <c r="I226" s="231"/>
      <c r="J226" s="232">
        <f>ROUND(I226*H226,2)</f>
        <v>0</v>
      </c>
      <c r="K226" s="233"/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6">
        <f>S226*H226</f>
        <v>0</v>
      </c>
      <c r="U226" s="23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168</v>
      </c>
      <c r="AT226" s="238" t="s">
        <v>164</v>
      </c>
      <c r="AU226" s="238" t="s">
        <v>88</v>
      </c>
      <c r="AY226" s="17" t="s">
        <v>162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86</v>
      </c>
      <c r="BK226" s="239">
        <f>ROUND(I226*H226,2)</f>
        <v>0</v>
      </c>
      <c r="BL226" s="17" t="s">
        <v>168</v>
      </c>
      <c r="BM226" s="238" t="s">
        <v>3136</v>
      </c>
    </row>
    <row r="227" s="2" customFormat="1" ht="24.15" customHeight="1">
      <c r="A227" s="38"/>
      <c r="B227" s="39"/>
      <c r="C227" s="226" t="s">
        <v>1259</v>
      </c>
      <c r="D227" s="226" t="s">
        <v>164</v>
      </c>
      <c r="E227" s="227" t="s">
        <v>3137</v>
      </c>
      <c r="F227" s="228" t="s">
        <v>3138</v>
      </c>
      <c r="G227" s="229" t="s">
        <v>1120</v>
      </c>
      <c r="H227" s="230">
        <v>2</v>
      </c>
      <c r="I227" s="231"/>
      <c r="J227" s="232">
        <f>ROUND(I227*H227,2)</f>
        <v>0</v>
      </c>
      <c r="K227" s="233"/>
      <c r="L227" s="44"/>
      <c r="M227" s="234" t="s">
        <v>1</v>
      </c>
      <c r="N227" s="235" t="s">
        <v>43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6">
        <f>S227*H227</f>
        <v>0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168</v>
      </c>
      <c r="AT227" s="238" t="s">
        <v>164</v>
      </c>
      <c r="AU227" s="238" t="s">
        <v>88</v>
      </c>
      <c r="AY227" s="17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86</v>
      </c>
      <c r="BK227" s="239">
        <f>ROUND(I227*H227,2)</f>
        <v>0</v>
      </c>
      <c r="BL227" s="17" t="s">
        <v>168</v>
      </c>
      <c r="BM227" s="238" t="s">
        <v>3139</v>
      </c>
    </row>
    <row r="228" s="2" customFormat="1" ht="24.15" customHeight="1">
      <c r="A228" s="38"/>
      <c r="B228" s="39"/>
      <c r="C228" s="226" t="s">
        <v>1264</v>
      </c>
      <c r="D228" s="226" t="s">
        <v>164</v>
      </c>
      <c r="E228" s="227" t="s">
        <v>3140</v>
      </c>
      <c r="F228" s="228" t="s">
        <v>3141</v>
      </c>
      <c r="G228" s="229" t="s">
        <v>1120</v>
      </c>
      <c r="H228" s="230">
        <v>2</v>
      </c>
      <c r="I228" s="231"/>
      <c r="J228" s="232">
        <f>ROUND(I228*H228,2)</f>
        <v>0</v>
      </c>
      <c r="K228" s="233"/>
      <c r="L228" s="44"/>
      <c r="M228" s="279" t="s">
        <v>1</v>
      </c>
      <c r="N228" s="280" t="s">
        <v>43</v>
      </c>
      <c r="O228" s="281"/>
      <c r="P228" s="282">
        <f>O228*H228</f>
        <v>0</v>
      </c>
      <c r="Q228" s="282">
        <v>0</v>
      </c>
      <c r="R228" s="282">
        <f>Q228*H228</f>
        <v>0</v>
      </c>
      <c r="S228" s="282">
        <v>0</v>
      </c>
      <c r="T228" s="282">
        <f>S228*H228</f>
        <v>0</v>
      </c>
      <c r="U228" s="283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168</v>
      </c>
      <c r="AT228" s="238" t="s">
        <v>164</v>
      </c>
      <c r="AU228" s="238" t="s">
        <v>88</v>
      </c>
      <c r="AY228" s="17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86</v>
      </c>
      <c r="BK228" s="239">
        <f>ROUND(I228*H228,2)</f>
        <v>0</v>
      </c>
      <c r="BL228" s="17" t="s">
        <v>168</v>
      </c>
      <c r="BM228" s="238" t="s">
        <v>3142</v>
      </c>
    </row>
    <row r="229" s="2" customFormat="1" ht="6.96" customHeight="1">
      <c r="A229" s="38"/>
      <c r="B229" s="66"/>
      <c r="C229" s="67"/>
      <c r="D229" s="67"/>
      <c r="E229" s="67"/>
      <c r="F229" s="67"/>
      <c r="G229" s="67"/>
      <c r="H229" s="67"/>
      <c r="I229" s="67"/>
      <c r="J229" s="67"/>
      <c r="K229" s="67"/>
      <c r="L229" s="44"/>
      <c r="M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</sheetData>
  <sheetProtection sheet="1" autoFilter="0" formatColumns="0" formatRows="0" objects="1" scenarios="1" spinCount="100000" saltValue="YJSEJb6PqB+e8a3bI/vUGN6QpYOFkEp4jMI9RPYvD0ouyI0BJrb8DIPVWQ0kWKqkvuOrDCWxorRzYW7rHocKBQ==" hashValue="2AtHCsFhT0VxVY7W8eCPybtRiIti3o/tJGDVuca3ZnDldSebsO05Sw0CkMq8tDyOyYuH7415dxWzP2AzTayNDQ==" algorithmName="SHA-512" password="C1E4"/>
  <autoFilter ref="C125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1" customFormat="1" ht="12" customHeight="1">
      <c r="B8" s="20"/>
      <c r="D8" s="150" t="s">
        <v>128</v>
      </c>
      <c r="L8" s="20"/>
    </row>
    <row r="9" s="2" customFormat="1" ht="16.5" customHeight="1">
      <c r="A9" s="38"/>
      <c r="B9" s="44"/>
      <c r="C9" s="38"/>
      <c r="D9" s="38"/>
      <c r="E9" s="151" t="s">
        <v>2687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2688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3143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33</v>
      </c>
      <c r="G14" s="38"/>
      <c r="H14" s="38"/>
      <c r="I14" s="150" t="s">
        <v>22</v>
      </c>
      <c r="J14" s="153" t="str">
        <f>'Rekapitulace zakázky'!AN8</f>
        <v>14. 7. 2020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zakázky'!AN10="","",'Rekapitulace zakázky'!AN10)</f>
        <v>70994234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zakázky'!E11="","",'Rekapitulace zakázky'!E11)</f>
        <v>Správa železnic, státní organizace</v>
      </c>
      <c r="F17" s="38"/>
      <c r="G17" s="38"/>
      <c r="H17" s="38"/>
      <c r="I17" s="150" t="s">
        <v>28</v>
      </c>
      <c r="J17" s="141" t="str">
        <f>IF('Rekapitulace zakázky'!AN11="","",'Rekapitulace zakázky'!AN11)</f>
        <v>CZ70994234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30</v>
      </c>
      <c r="E19" s="38"/>
      <c r="F19" s="38"/>
      <c r="G19" s="38"/>
      <c r="H19" s="38"/>
      <c r="I19" s="150" t="s">
        <v>25</v>
      </c>
      <c r="J19" s="33" t="str">
        <f>'Rekapitulace zakázky'!AN13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zakázky'!E14</f>
        <v>Vyplň údaj</v>
      </c>
      <c r="F20" s="141"/>
      <c r="G20" s="141"/>
      <c r="H20" s="141"/>
      <c r="I20" s="150" t="s">
        <v>28</v>
      </c>
      <c r="J20" s="33" t="str">
        <f>'Rekapitulace zakázky'!AN14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32</v>
      </c>
      <c r="E22" s="38"/>
      <c r="F22" s="38"/>
      <c r="G22" s="38"/>
      <c r="H22" s="38"/>
      <c r="I22" s="150" t="s">
        <v>25</v>
      </c>
      <c r="J22" s="141" t="str">
        <f>IF('Rekapitulace zakázky'!AN16="","",'Rekapitulace zakázky'!AN16)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zakázky'!E17="","",'Rekapitulace zakázky'!E17)</f>
        <v xml:space="preserve"> </v>
      </c>
      <c r="F23" s="38"/>
      <c r="G23" s="38"/>
      <c r="H23" s="38"/>
      <c r="I23" s="150" t="s">
        <v>28</v>
      </c>
      <c r="J23" s="141" t="str">
        <f>IF('Rekapitulace zakázky'!AN17="","",'Rekapitulace zakázky'!AN17)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35</v>
      </c>
      <c r="E25" s="38"/>
      <c r="F25" s="38"/>
      <c r="G25" s="38"/>
      <c r="H25" s="38"/>
      <c r="I25" s="150" t="s">
        <v>25</v>
      </c>
      <c r="J25" s="141" t="str">
        <f>IF('Rekapitulace zakázky'!AN19="","",'Rekapitulace zakázky'!AN19)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zakázky'!E20="","",'Rekapitulace zakázky'!E20)</f>
        <v>L. Ulrich, DiS</v>
      </c>
      <c r="F26" s="38"/>
      <c r="G26" s="38"/>
      <c r="H26" s="38"/>
      <c r="I26" s="150" t="s">
        <v>28</v>
      </c>
      <c r="J26" s="141" t="str">
        <f>IF('Rekapitulace zakázky'!AN20="","",'Rekapitulace zakázky'!AN20)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37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38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40</v>
      </c>
      <c r="G34" s="38"/>
      <c r="H34" s="38"/>
      <c r="I34" s="161" t="s">
        <v>39</v>
      </c>
      <c r="J34" s="161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42</v>
      </c>
      <c r="E35" s="150" t="s">
        <v>43</v>
      </c>
      <c r="F35" s="163">
        <f>ROUND((SUM(BE122:BE156)),  2)</f>
        <v>0</v>
      </c>
      <c r="G35" s="38"/>
      <c r="H35" s="38"/>
      <c r="I35" s="164">
        <v>0.20999999999999999</v>
      </c>
      <c r="J35" s="163">
        <f>ROUND(((SUM(BE122:BE156))*I35),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44</v>
      </c>
      <c r="F36" s="163">
        <f>ROUND((SUM(BF122:BF156)),  2)</f>
        <v>0</v>
      </c>
      <c r="G36" s="38"/>
      <c r="H36" s="38"/>
      <c r="I36" s="164">
        <v>0.14999999999999999</v>
      </c>
      <c r="J36" s="163">
        <f>ROUND(((SUM(BF122:BF156))*I36),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45</v>
      </c>
      <c r="F37" s="163">
        <f>ROUND((SUM(BG122:BG156)),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46</v>
      </c>
      <c r="F38" s="163">
        <f>ROUND((SUM(BH122:BH156)),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47</v>
      </c>
      <c r="F39" s="163">
        <f>ROUND((SUM(BI122:BI156)),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48</v>
      </c>
      <c r="E41" s="167"/>
      <c r="F41" s="167"/>
      <c r="G41" s="168" t="s">
        <v>49</v>
      </c>
      <c r="H41" s="169" t="s">
        <v>50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128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2687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2688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C - Hromosvod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14. 7. 2020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Správa železnic, státní organizace</v>
      </c>
      <c r="G93" s="40"/>
      <c r="H93" s="40"/>
      <c r="I93" s="32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35</v>
      </c>
      <c r="J94" s="36" t="str">
        <f>E26</f>
        <v>L. Ulrich, DiS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131</v>
      </c>
      <c r="D96" s="185"/>
      <c r="E96" s="185"/>
      <c r="F96" s="185"/>
      <c r="G96" s="185"/>
      <c r="H96" s="185"/>
      <c r="I96" s="185"/>
      <c r="J96" s="186" t="s">
        <v>132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133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8"/>
      <c r="C99" s="189"/>
      <c r="D99" s="190" t="s">
        <v>3144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3145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Sedlčany ON - oprava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128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2687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2688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C - Hromosvod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14. 7. 2020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Správa železnic, státní organizace</v>
      </c>
      <c r="G118" s="40"/>
      <c r="H118" s="40"/>
      <c r="I118" s="32" t="s">
        <v>32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32" t="s">
        <v>35</v>
      </c>
      <c r="J119" s="36" t="str">
        <f>E26</f>
        <v>L. Ulrich, DiS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147</v>
      </c>
      <c r="D121" s="202" t="s">
        <v>63</v>
      </c>
      <c r="E121" s="202" t="s">
        <v>59</v>
      </c>
      <c r="F121" s="202" t="s">
        <v>60</v>
      </c>
      <c r="G121" s="202" t="s">
        <v>148</v>
      </c>
      <c r="H121" s="202" t="s">
        <v>149</v>
      </c>
      <c r="I121" s="202" t="s">
        <v>150</v>
      </c>
      <c r="J121" s="203" t="s">
        <v>132</v>
      </c>
      <c r="K121" s="204" t="s">
        <v>151</v>
      </c>
      <c r="L121" s="205"/>
      <c r="M121" s="100" t="s">
        <v>1</v>
      </c>
      <c r="N121" s="101" t="s">
        <v>42</v>
      </c>
      <c r="O121" s="101" t="s">
        <v>152</v>
      </c>
      <c r="P121" s="101" t="s">
        <v>153</v>
      </c>
      <c r="Q121" s="101" t="s">
        <v>154</v>
      </c>
      <c r="R121" s="101" t="s">
        <v>155</v>
      </c>
      <c r="S121" s="101" t="s">
        <v>156</v>
      </c>
      <c r="T121" s="101" t="s">
        <v>157</v>
      </c>
      <c r="U121" s="102" t="s">
        <v>158</v>
      </c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159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8">
        <f>T123</f>
        <v>0</v>
      </c>
      <c r="U122" s="10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134</v>
      </c>
      <c r="BK122" s="209">
        <f>BK123</f>
        <v>0</v>
      </c>
    </row>
    <row r="123" s="12" customFormat="1" ht="25.92" customHeight="1">
      <c r="A123" s="12"/>
      <c r="B123" s="210"/>
      <c r="C123" s="211"/>
      <c r="D123" s="212" t="s">
        <v>77</v>
      </c>
      <c r="E123" s="213" t="s">
        <v>434</v>
      </c>
      <c r="F123" s="213" t="s">
        <v>121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19">
        <f>T124</f>
        <v>0</v>
      </c>
      <c r="U123" s="220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168</v>
      </c>
      <c r="AT123" s="222" t="s">
        <v>77</v>
      </c>
      <c r="AU123" s="222" t="s">
        <v>78</v>
      </c>
      <c r="AY123" s="221" t="s">
        <v>162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77</v>
      </c>
      <c r="E124" s="224" t="s">
        <v>1357</v>
      </c>
      <c r="F124" s="224" t="s">
        <v>2720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SUM(P125:P156)</f>
        <v>0</v>
      </c>
      <c r="Q124" s="218"/>
      <c r="R124" s="219">
        <f>SUM(R125:R156)</f>
        <v>0</v>
      </c>
      <c r="S124" s="218"/>
      <c r="T124" s="219">
        <f>SUM(T125:T156)</f>
        <v>0</v>
      </c>
      <c r="U124" s="220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168</v>
      </c>
      <c r="AT124" s="222" t="s">
        <v>77</v>
      </c>
      <c r="AU124" s="222" t="s">
        <v>86</v>
      </c>
      <c r="AY124" s="221" t="s">
        <v>162</v>
      </c>
      <c r="BK124" s="223">
        <f>SUM(BK125:BK156)</f>
        <v>0</v>
      </c>
    </row>
    <row r="125" s="2" customFormat="1" ht="14.4" customHeight="1">
      <c r="A125" s="38"/>
      <c r="B125" s="39"/>
      <c r="C125" s="252" t="s">
        <v>86</v>
      </c>
      <c r="D125" s="252" t="s">
        <v>218</v>
      </c>
      <c r="E125" s="253" t="s">
        <v>3146</v>
      </c>
      <c r="F125" s="254" t="s">
        <v>3147</v>
      </c>
      <c r="G125" s="255" t="s">
        <v>266</v>
      </c>
      <c r="H125" s="256">
        <v>120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43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6">
        <f>S125*H125</f>
        <v>0</v>
      </c>
      <c r="U125" s="23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437</v>
      </c>
      <c r="AT125" s="238" t="s">
        <v>218</v>
      </c>
      <c r="AU125" s="238" t="s">
        <v>88</v>
      </c>
      <c r="AY125" s="17" t="s">
        <v>162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86</v>
      </c>
      <c r="BK125" s="239">
        <f>ROUND(I125*H125,2)</f>
        <v>0</v>
      </c>
      <c r="BL125" s="17" t="s">
        <v>437</v>
      </c>
      <c r="BM125" s="238" t="s">
        <v>3148</v>
      </c>
    </row>
    <row r="126" s="2" customFormat="1" ht="14.4" customHeight="1">
      <c r="A126" s="38"/>
      <c r="B126" s="39"/>
      <c r="C126" s="226" t="s">
        <v>88</v>
      </c>
      <c r="D126" s="226" t="s">
        <v>164</v>
      </c>
      <c r="E126" s="227" t="s">
        <v>3149</v>
      </c>
      <c r="F126" s="228" t="s">
        <v>3150</v>
      </c>
      <c r="G126" s="229" t="s">
        <v>266</v>
      </c>
      <c r="H126" s="230">
        <v>120</v>
      </c>
      <c r="I126" s="231"/>
      <c r="J126" s="232">
        <f>ROUND(I126*H126,2)</f>
        <v>0</v>
      </c>
      <c r="K126" s="233"/>
      <c r="L126" s="44"/>
      <c r="M126" s="234" t="s">
        <v>1</v>
      </c>
      <c r="N126" s="235" t="s">
        <v>43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6">
        <f>S126*H126</f>
        <v>0</v>
      </c>
      <c r="U126" s="23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437</v>
      </c>
      <c r="AT126" s="238" t="s">
        <v>164</v>
      </c>
      <c r="AU126" s="238" t="s">
        <v>88</v>
      </c>
      <c r="AY126" s="17" t="s">
        <v>162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86</v>
      </c>
      <c r="BK126" s="239">
        <f>ROUND(I126*H126,2)</f>
        <v>0</v>
      </c>
      <c r="BL126" s="17" t="s">
        <v>437</v>
      </c>
      <c r="BM126" s="238" t="s">
        <v>3151</v>
      </c>
    </row>
    <row r="127" s="2" customFormat="1" ht="14.4" customHeight="1">
      <c r="A127" s="38"/>
      <c r="B127" s="39"/>
      <c r="C127" s="252" t="s">
        <v>173</v>
      </c>
      <c r="D127" s="252" t="s">
        <v>218</v>
      </c>
      <c r="E127" s="253" t="s">
        <v>3152</v>
      </c>
      <c r="F127" s="254" t="s">
        <v>3153</v>
      </c>
      <c r="G127" s="255" t="s">
        <v>266</v>
      </c>
      <c r="H127" s="256">
        <v>47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43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6">
        <f>S127*H127</f>
        <v>0</v>
      </c>
      <c r="U127" s="23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437</v>
      </c>
      <c r="AT127" s="238" t="s">
        <v>218</v>
      </c>
      <c r="AU127" s="238" t="s">
        <v>88</v>
      </c>
      <c r="AY127" s="17" t="s">
        <v>162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86</v>
      </c>
      <c r="BK127" s="239">
        <f>ROUND(I127*H127,2)</f>
        <v>0</v>
      </c>
      <c r="BL127" s="17" t="s">
        <v>437</v>
      </c>
      <c r="BM127" s="238" t="s">
        <v>3154</v>
      </c>
    </row>
    <row r="128" s="2" customFormat="1" ht="14.4" customHeight="1">
      <c r="A128" s="38"/>
      <c r="B128" s="39"/>
      <c r="C128" s="226" t="s">
        <v>168</v>
      </c>
      <c r="D128" s="226" t="s">
        <v>164</v>
      </c>
      <c r="E128" s="227" t="s">
        <v>3155</v>
      </c>
      <c r="F128" s="228" t="s">
        <v>3156</v>
      </c>
      <c r="G128" s="229" t="s">
        <v>266</v>
      </c>
      <c r="H128" s="230">
        <v>47</v>
      </c>
      <c r="I128" s="231"/>
      <c r="J128" s="232">
        <f>ROUND(I128*H128,2)</f>
        <v>0</v>
      </c>
      <c r="K128" s="233"/>
      <c r="L128" s="44"/>
      <c r="M128" s="234" t="s">
        <v>1</v>
      </c>
      <c r="N128" s="235" t="s">
        <v>43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6">
        <f>S128*H128</f>
        <v>0</v>
      </c>
      <c r="U128" s="23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437</v>
      </c>
      <c r="AT128" s="238" t="s">
        <v>164</v>
      </c>
      <c r="AU128" s="238" t="s">
        <v>88</v>
      </c>
      <c r="AY128" s="17" t="s">
        <v>162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86</v>
      </c>
      <c r="BK128" s="239">
        <f>ROUND(I128*H128,2)</f>
        <v>0</v>
      </c>
      <c r="BL128" s="17" t="s">
        <v>437</v>
      </c>
      <c r="BM128" s="238" t="s">
        <v>3157</v>
      </c>
    </row>
    <row r="129" s="2" customFormat="1" ht="14.4" customHeight="1">
      <c r="A129" s="38"/>
      <c r="B129" s="39"/>
      <c r="C129" s="252" t="s">
        <v>184</v>
      </c>
      <c r="D129" s="252" t="s">
        <v>218</v>
      </c>
      <c r="E129" s="253" t="s">
        <v>3158</v>
      </c>
      <c r="F129" s="254" t="s">
        <v>3159</v>
      </c>
      <c r="G129" s="255" t="s">
        <v>266</v>
      </c>
      <c r="H129" s="256">
        <v>7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43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6">
        <f>S129*H129</f>
        <v>0</v>
      </c>
      <c r="U129" s="23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437</v>
      </c>
      <c r="AT129" s="238" t="s">
        <v>218</v>
      </c>
      <c r="AU129" s="238" t="s">
        <v>88</v>
      </c>
      <c r="AY129" s="17" t="s">
        <v>162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86</v>
      </c>
      <c r="BK129" s="239">
        <f>ROUND(I129*H129,2)</f>
        <v>0</v>
      </c>
      <c r="BL129" s="17" t="s">
        <v>437</v>
      </c>
      <c r="BM129" s="238" t="s">
        <v>3160</v>
      </c>
    </row>
    <row r="130" s="2" customFormat="1" ht="14.4" customHeight="1">
      <c r="A130" s="38"/>
      <c r="B130" s="39"/>
      <c r="C130" s="226" t="s">
        <v>189</v>
      </c>
      <c r="D130" s="226" t="s">
        <v>164</v>
      </c>
      <c r="E130" s="227" t="s">
        <v>3161</v>
      </c>
      <c r="F130" s="228" t="s">
        <v>3162</v>
      </c>
      <c r="G130" s="229" t="s">
        <v>1120</v>
      </c>
      <c r="H130" s="230">
        <v>7</v>
      </c>
      <c r="I130" s="231"/>
      <c r="J130" s="232">
        <f>ROUND(I130*H130,2)</f>
        <v>0</v>
      </c>
      <c r="K130" s="233"/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6">
        <f>S130*H130</f>
        <v>0</v>
      </c>
      <c r="U130" s="23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437</v>
      </c>
      <c r="AT130" s="238" t="s">
        <v>164</v>
      </c>
      <c r="AU130" s="238" t="s">
        <v>88</v>
      </c>
      <c r="AY130" s="17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86</v>
      </c>
      <c r="BK130" s="239">
        <f>ROUND(I130*H130,2)</f>
        <v>0</v>
      </c>
      <c r="BL130" s="17" t="s">
        <v>437</v>
      </c>
      <c r="BM130" s="238" t="s">
        <v>3163</v>
      </c>
    </row>
    <row r="131" s="2" customFormat="1" ht="37.8" customHeight="1">
      <c r="A131" s="38"/>
      <c r="B131" s="39"/>
      <c r="C131" s="252" t="s">
        <v>194</v>
      </c>
      <c r="D131" s="252" t="s">
        <v>218</v>
      </c>
      <c r="E131" s="253" t="s">
        <v>3164</v>
      </c>
      <c r="F131" s="254" t="s">
        <v>3165</v>
      </c>
      <c r="G131" s="255" t="s">
        <v>1120</v>
      </c>
      <c r="H131" s="256">
        <v>1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43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6">
        <f>S131*H131</f>
        <v>0</v>
      </c>
      <c r="U131" s="23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437</v>
      </c>
      <c r="AT131" s="238" t="s">
        <v>218</v>
      </c>
      <c r="AU131" s="238" t="s">
        <v>88</v>
      </c>
      <c r="AY131" s="17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86</v>
      </c>
      <c r="BK131" s="239">
        <f>ROUND(I131*H131,2)</f>
        <v>0</v>
      </c>
      <c r="BL131" s="17" t="s">
        <v>437</v>
      </c>
      <c r="BM131" s="238" t="s">
        <v>3166</v>
      </c>
    </row>
    <row r="132" s="2" customFormat="1" ht="24.15" customHeight="1">
      <c r="A132" s="38"/>
      <c r="B132" s="39"/>
      <c r="C132" s="226" t="s">
        <v>198</v>
      </c>
      <c r="D132" s="226" t="s">
        <v>164</v>
      </c>
      <c r="E132" s="227" t="s">
        <v>3167</v>
      </c>
      <c r="F132" s="228" t="s">
        <v>3168</v>
      </c>
      <c r="G132" s="229" t="s">
        <v>1120</v>
      </c>
      <c r="H132" s="230">
        <v>1</v>
      </c>
      <c r="I132" s="231"/>
      <c r="J132" s="232">
        <f>ROUND(I132*H132,2)</f>
        <v>0</v>
      </c>
      <c r="K132" s="233"/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6">
        <f>S132*H132</f>
        <v>0</v>
      </c>
      <c r="U132" s="23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437</v>
      </c>
      <c r="AT132" s="238" t="s">
        <v>164</v>
      </c>
      <c r="AU132" s="238" t="s">
        <v>88</v>
      </c>
      <c r="AY132" s="17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86</v>
      </c>
      <c r="BK132" s="239">
        <f>ROUND(I132*H132,2)</f>
        <v>0</v>
      </c>
      <c r="BL132" s="17" t="s">
        <v>437</v>
      </c>
      <c r="BM132" s="238" t="s">
        <v>3169</v>
      </c>
    </row>
    <row r="133" s="2" customFormat="1" ht="14.4" customHeight="1">
      <c r="A133" s="38"/>
      <c r="B133" s="39"/>
      <c r="C133" s="252" t="s">
        <v>202</v>
      </c>
      <c r="D133" s="252" t="s">
        <v>218</v>
      </c>
      <c r="E133" s="253" t="s">
        <v>3170</v>
      </c>
      <c r="F133" s="254" t="s">
        <v>3171</v>
      </c>
      <c r="G133" s="255" t="s">
        <v>266</v>
      </c>
      <c r="H133" s="256">
        <v>180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6">
        <f>S133*H133</f>
        <v>0</v>
      </c>
      <c r="U133" s="23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437</v>
      </c>
      <c r="AT133" s="238" t="s">
        <v>218</v>
      </c>
      <c r="AU133" s="238" t="s">
        <v>88</v>
      </c>
      <c r="AY133" s="17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86</v>
      </c>
      <c r="BK133" s="239">
        <f>ROUND(I133*H133,2)</f>
        <v>0</v>
      </c>
      <c r="BL133" s="17" t="s">
        <v>437</v>
      </c>
      <c r="BM133" s="238" t="s">
        <v>3172</v>
      </c>
    </row>
    <row r="134" s="2" customFormat="1" ht="24.15" customHeight="1">
      <c r="A134" s="38"/>
      <c r="B134" s="39"/>
      <c r="C134" s="226" t="s">
        <v>208</v>
      </c>
      <c r="D134" s="226" t="s">
        <v>164</v>
      </c>
      <c r="E134" s="227" t="s">
        <v>3173</v>
      </c>
      <c r="F134" s="228" t="s">
        <v>3174</v>
      </c>
      <c r="G134" s="229" t="s">
        <v>266</v>
      </c>
      <c r="H134" s="230">
        <v>180</v>
      </c>
      <c r="I134" s="231"/>
      <c r="J134" s="232">
        <f>ROUND(I134*H134,2)</f>
        <v>0</v>
      </c>
      <c r="K134" s="233"/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6">
        <f>S134*H134</f>
        <v>0</v>
      </c>
      <c r="U134" s="23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437</v>
      </c>
      <c r="AT134" s="238" t="s">
        <v>164</v>
      </c>
      <c r="AU134" s="238" t="s">
        <v>88</v>
      </c>
      <c r="AY134" s="17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86</v>
      </c>
      <c r="BK134" s="239">
        <f>ROUND(I134*H134,2)</f>
        <v>0</v>
      </c>
      <c r="BL134" s="17" t="s">
        <v>437</v>
      </c>
      <c r="BM134" s="238" t="s">
        <v>3175</v>
      </c>
    </row>
    <row r="135" s="2" customFormat="1" ht="14.4" customHeight="1">
      <c r="A135" s="38"/>
      <c r="B135" s="39"/>
      <c r="C135" s="252" t="s">
        <v>213</v>
      </c>
      <c r="D135" s="252" t="s">
        <v>218</v>
      </c>
      <c r="E135" s="253" t="s">
        <v>3176</v>
      </c>
      <c r="F135" s="254" t="s">
        <v>3177</v>
      </c>
      <c r="G135" s="255" t="s">
        <v>1120</v>
      </c>
      <c r="H135" s="256">
        <v>52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6">
        <f>S135*H135</f>
        <v>0</v>
      </c>
      <c r="U135" s="23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437</v>
      </c>
      <c r="AT135" s="238" t="s">
        <v>218</v>
      </c>
      <c r="AU135" s="238" t="s">
        <v>88</v>
      </c>
      <c r="AY135" s="17" t="s">
        <v>162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86</v>
      </c>
      <c r="BK135" s="239">
        <f>ROUND(I135*H135,2)</f>
        <v>0</v>
      </c>
      <c r="BL135" s="17" t="s">
        <v>437</v>
      </c>
      <c r="BM135" s="238" t="s">
        <v>3178</v>
      </c>
    </row>
    <row r="136" s="2" customFormat="1" ht="14.4" customHeight="1">
      <c r="A136" s="38"/>
      <c r="B136" s="39"/>
      <c r="C136" s="252" t="s">
        <v>217</v>
      </c>
      <c r="D136" s="252" t="s">
        <v>218</v>
      </c>
      <c r="E136" s="253" t="s">
        <v>3179</v>
      </c>
      <c r="F136" s="254" t="s">
        <v>3180</v>
      </c>
      <c r="G136" s="255" t="s">
        <v>1120</v>
      </c>
      <c r="H136" s="256">
        <v>70</v>
      </c>
      <c r="I136" s="257"/>
      <c r="J136" s="258">
        <f>ROUND(I136*H136,2)</f>
        <v>0</v>
      </c>
      <c r="K136" s="259"/>
      <c r="L136" s="260"/>
      <c r="M136" s="261" t="s">
        <v>1</v>
      </c>
      <c r="N136" s="262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6">
        <f>S136*H136</f>
        <v>0</v>
      </c>
      <c r="U136" s="23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437</v>
      </c>
      <c r="AT136" s="238" t="s">
        <v>218</v>
      </c>
      <c r="AU136" s="238" t="s">
        <v>88</v>
      </c>
      <c r="AY136" s="17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86</v>
      </c>
      <c r="BK136" s="239">
        <f>ROUND(I136*H136,2)</f>
        <v>0</v>
      </c>
      <c r="BL136" s="17" t="s">
        <v>437</v>
      </c>
      <c r="BM136" s="238" t="s">
        <v>3181</v>
      </c>
    </row>
    <row r="137" s="2" customFormat="1" ht="14.4" customHeight="1">
      <c r="A137" s="38"/>
      <c r="B137" s="39"/>
      <c r="C137" s="252" t="s">
        <v>223</v>
      </c>
      <c r="D137" s="252" t="s">
        <v>218</v>
      </c>
      <c r="E137" s="253" t="s">
        <v>3182</v>
      </c>
      <c r="F137" s="254" t="s">
        <v>3183</v>
      </c>
      <c r="G137" s="255" t="s">
        <v>1120</v>
      </c>
      <c r="H137" s="256">
        <v>78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6">
        <f>S137*H137</f>
        <v>0</v>
      </c>
      <c r="U137" s="23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437</v>
      </c>
      <c r="AT137" s="238" t="s">
        <v>218</v>
      </c>
      <c r="AU137" s="238" t="s">
        <v>88</v>
      </c>
      <c r="AY137" s="17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86</v>
      </c>
      <c r="BK137" s="239">
        <f>ROUND(I137*H137,2)</f>
        <v>0</v>
      </c>
      <c r="BL137" s="17" t="s">
        <v>437</v>
      </c>
      <c r="BM137" s="238" t="s">
        <v>3184</v>
      </c>
    </row>
    <row r="138" s="2" customFormat="1" ht="14.4" customHeight="1">
      <c r="A138" s="38"/>
      <c r="B138" s="39"/>
      <c r="C138" s="252" t="s">
        <v>227</v>
      </c>
      <c r="D138" s="252" t="s">
        <v>218</v>
      </c>
      <c r="E138" s="253" t="s">
        <v>3185</v>
      </c>
      <c r="F138" s="254" t="s">
        <v>3186</v>
      </c>
      <c r="G138" s="255" t="s">
        <v>1120</v>
      </c>
      <c r="H138" s="256">
        <v>7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6">
        <f>S138*H138</f>
        <v>0</v>
      </c>
      <c r="U138" s="23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437</v>
      </c>
      <c r="AT138" s="238" t="s">
        <v>218</v>
      </c>
      <c r="AU138" s="238" t="s">
        <v>88</v>
      </c>
      <c r="AY138" s="17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86</v>
      </c>
      <c r="BK138" s="239">
        <f>ROUND(I138*H138,2)</f>
        <v>0</v>
      </c>
      <c r="BL138" s="17" t="s">
        <v>437</v>
      </c>
      <c r="BM138" s="238" t="s">
        <v>3187</v>
      </c>
    </row>
    <row r="139" s="2" customFormat="1" ht="14.4" customHeight="1">
      <c r="A139" s="38"/>
      <c r="B139" s="39"/>
      <c r="C139" s="252" t="s">
        <v>8</v>
      </c>
      <c r="D139" s="252" t="s">
        <v>218</v>
      </c>
      <c r="E139" s="253" t="s">
        <v>3188</v>
      </c>
      <c r="F139" s="254" t="s">
        <v>3189</v>
      </c>
      <c r="G139" s="255" t="s">
        <v>1120</v>
      </c>
      <c r="H139" s="256">
        <v>7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43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437</v>
      </c>
      <c r="AT139" s="238" t="s">
        <v>218</v>
      </c>
      <c r="AU139" s="238" t="s">
        <v>88</v>
      </c>
      <c r="AY139" s="17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86</v>
      </c>
      <c r="BK139" s="239">
        <f>ROUND(I139*H139,2)</f>
        <v>0</v>
      </c>
      <c r="BL139" s="17" t="s">
        <v>437</v>
      </c>
      <c r="BM139" s="238" t="s">
        <v>3190</v>
      </c>
    </row>
    <row r="140" s="2" customFormat="1" ht="14.4" customHeight="1">
      <c r="A140" s="38"/>
      <c r="B140" s="39"/>
      <c r="C140" s="252" t="s">
        <v>238</v>
      </c>
      <c r="D140" s="252" t="s">
        <v>218</v>
      </c>
      <c r="E140" s="253" t="s">
        <v>3191</v>
      </c>
      <c r="F140" s="254" t="s">
        <v>3192</v>
      </c>
      <c r="G140" s="255" t="s">
        <v>1120</v>
      </c>
      <c r="H140" s="256">
        <v>7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437</v>
      </c>
      <c r="AT140" s="238" t="s">
        <v>218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437</v>
      </c>
      <c r="BM140" s="238" t="s">
        <v>3193</v>
      </c>
    </row>
    <row r="141" s="2" customFormat="1" ht="14.4" customHeight="1">
      <c r="A141" s="38"/>
      <c r="B141" s="39"/>
      <c r="C141" s="252" t="s">
        <v>243</v>
      </c>
      <c r="D141" s="252" t="s">
        <v>218</v>
      </c>
      <c r="E141" s="253" t="s">
        <v>3194</v>
      </c>
      <c r="F141" s="254" t="s">
        <v>3195</v>
      </c>
      <c r="G141" s="255" t="s">
        <v>1120</v>
      </c>
      <c r="H141" s="256">
        <v>7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437</v>
      </c>
      <c r="AT141" s="238" t="s">
        <v>218</v>
      </c>
      <c r="AU141" s="238" t="s">
        <v>88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437</v>
      </c>
      <c r="BM141" s="238" t="s">
        <v>3196</v>
      </c>
    </row>
    <row r="142" s="2" customFormat="1" ht="24.15" customHeight="1">
      <c r="A142" s="38"/>
      <c r="B142" s="39"/>
      <c r="C142" s="226" t="s">
        <v>248</v>
      </c>
      <c r="D142" s="226" t="s">
        <v>164</v>
      </c>
      <c r="E142" s="227" t="s">
        <v>3197</v>
      </c>
      <c r="F142" s="228" t="s">
        <v>3198</v>
      </c>
      <c r="G142" s="229" t="s">
        <v>1120</v>
      </c>
      <c r="H142" s="230">
        <v>7</v>
      </c>
      <c r="I142" s="231"/>
      <c r="J142" s="232">
        <f>ROUND(I142*H142,2)</f>
        <v>0</v>
      </c>
      <c r="K142" s="233"/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437</v>
      </c>
      <c r="AT142" s="238" t="s">
        <v>164</v>
      </c>
      <c r="AU142" s="238" t="s">
        <v>88</v>
      </c>
      <c r="AY142" s="17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86</v>
      </c>
      <c r="BK142" s="239">
        <f>ROUND(I142*H142,2)</f>
        <v>0</v>
      </c>
      <c r="BL142" s="17" t="s">
        <v>437</v>
      </c>
      <c r="BM142" s="238" t="s">
        <v>3199</v>
      </c>
    </row>
    <row r="143" s="2" customFormat="1" ht="14.4" customHeight="1">
      <c r="A143" s="38"/>
      <c r="B143" s="39"/>
      <c r="C143" s="252" t="s">
        <v>253</v>
      </c>
      <c r="D143" s="252" t="s">
        <v>218</v>
      </c>
      <c r="E143" s="253" t="s">
        <v>3200</v>
      </c>
      <c r="F143" s="254" t="s">
        <v>3201</v>
      </c>
      <c r="G143" s="255" t="s">
        <v>1120</v>
      </c>
      <c r="H143" s="256">
        <v>19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6">
        <f>S143*H143</f>
        <v>0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437</v>
      </c>
      <c r="AT143" s="238" t="s">
        <v>218</v>
      </c>
      <c r="AU143" s="238" t="s">
        <v>88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437</v>
      </c>
      <c r="BM143" s="238" t="s">
        <v>3202</v>
      </c>
    </row>
    <row r="144" s="2" customFormat="1" ht="14.4" customHeight="1">
      <c r="A144" s="38"/>
      <c r="B144" s="39"/>
      <c r="C144" s="226" t="s">
        <v>259</v>
      </c>
      <c r="D144" s="226" t="s">
        <v>164</v>
      </c>
      <c r="E144" s="227" t="s">
        <v>3203</v>
      </c>
      <c r="F144" s="228" t="s">
        <v>3204</v>
      </c>
      <c r="G144" s="229" t="s">
        <v>1120</v>
      </c>
      <c r="H144" s="230">
        <v>19</v>
      </c>
      <c r="I144" s="231"/>
      <c r="J144" s="232">
        <f>ROUND(I144*H144,2)</f>
        <v>0</v>
      </c>
      <c r="K144" s="233"/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6">
        <f>S144*H144</f>
        <v>0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437</v>
      </c>
      <c r="AT144" s="238" t="s">
        <v>164</v>
      </c>
      <c r="AU144" s="238" t="s">
        <v>88</v>
      </c>
      <c r="AY144" s="17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86</v>
      </c>
      <c r="BK144" s="239">
        <f>ROUND(I144*H144,2)</f>
        <v>0</v>
      </c>
      <c r="BL144" s="17" t="s">
        <v>437</v>
      </c>
      <c r="BM144" s="238" t="s">
        <v>3205</v>
      </c>
    </row>
    <row r="145" s="2" customFormat="1" ht="37.8" customHeight="1">
      <c r="A145" s="38"/>
      <c r="B145" s="39"/>
      <c r="C145" s="252" t="s">
        <v>7</v>
      </c>
      <c r="D145" s="252" t="s">
        <v>218</v>
      </c>
      <c r="E145" s="253" t="s">
        <v>3206</v>
      </c>
      <c r="F145" s="254" t="s">
        <v>3207</v>
      </c>
      <c r="G145" s="255" t="s">
        <v>1120</v>
      </c>
      <c r="H145" s="256">
        <v>3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43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6">
        <f>S145*H145</f>
        <v>0</v>
      </c>
      <c r="U145" s="23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437</v>
      </c>
      <c r="AT145" s="238" t="s">
        <v>218</v>
      </c>
      <c r="AU145" s="238" t="s">
        <v>88</v>
      </c>
      <c r="AY145" s="17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86</v>
      </c>
      <c r="BK145" s="239">
        <f>ROUND(I145*H145,2)</f>
        <v>0</v>
      </c>
      <c r="BL145" s="17" t="s">
        <v>437</v>
      </c>
      <c r="BM145" s="238" t="s">
        <v>3208</v>
      </c>
    </row>
    <row r="146" s="2" customFormat="1" ht="24.15" customHeight="1">
      <c r="A146" s="38"/>
      <c r="B146" s="39"/>
      <c r="C146" s="252" t="s">
        <v>269</v>
      </c>
      <c r="D146" s="252" t="s">
        <v>218</v>
      </c>
      <c r="E146" s="253" t="s">
        <v>3209</v>
      </c>
      <c r="F146" s="254" t="s">
        <v>3210</v>
      </c>
      <c r="G146" s="255" t="s">
        <v>266</v>
      </c>
      <c r="H146" s="256">
        <v>15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437</v>
      </c>
      <c r="AT146" s="238" t="s">
        <v>218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437</v>
      </c>
      <c r="BM146" s="238" t="s">
        <v>3211</v>
      </c>
    </row>
    <row r="147" s="2" customFormat="1" ht="24.15" customHeight="1">
      <c r="A147" s="38"/>
      <c r="B147" s="39"/>
      <c r="C147" s="226" t="s">
        <v>274</v>
      </c>
      <c r="D147" s="226" t="s">
        <v>164</v>
      </c>
      <c r="E147" s="227" t="s">
        <v>3212</v>
      </c>
      <c r="F147" s="228" t="s">
        <v>3213</v>
      </c>
      <c r="G147" s="229" t="s">
        <v>1120</v>
      </c>
      <c r="H147" s="230">
        <v>3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437</v>
      </c>
      <c r="AT147" s="238" t="s">
        <v>164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437</v>
      </c>
      <c r="BM147" s="238" t="s">
        <v>3214</v>
      </c>
    </row>
    <row r="148" s="2" customFormat="1" ht="14.4" customHeight="1">
      <c r="A148" s="38"/>
      <c r="B148" s="39"/>
      <c r="C148" s="252" t="s">
        <v>279</v>
      </c>
      <c r="D148" s="252" t="s">
        <v>218</v>
      </c>
      <c r="E148" s="253" t="s">
        <v>3215</v>
      </c>
      <c r="F148" s="254" t="s">
        <v>3216</v>
      </c>
      <c r="G148" s="255" t="s">
        <v>1120</v>
      </c>
      <c r="H148" s="256">
        <v>17</v>
      </c>
      <c r="I148" s="257"/>
      <c r="J148" s="258">
        <f>ROUND(I148*H148,2)</f>
        <v>0</v>
      </c>
      <c r="K148" s="259"/>
      <c r="L148" s="260"/>
      <c r="M148" s="261" t="s">
        <v>1</v>
      </c>
      <c r="N148" s="262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6">
        <f>S148*H148</f>
        <v>0</v>
      </c>
      <c r="U148" s="23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437</v>
      </c>
      <c r="AT148" s="238" t="s">
        <v>218</v>
      </c>
      <c r="AU148" s="238" t="s">
        <v>88</v>
      </c>
      <c r="AY148" s="17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86</v>
      </c>
      <c r="BK148" s="239">
        <f>ROUND(I148*H148,2)</f>
        <v>0</v>
      </c>
      <c r="BL148" s="17" t="s">
        <v>437</v>
      </c>
      <c r="BM148" s="238" t="s">
        <v>3217</v>
      </c>
    </row>
    <row r="149" s="2" customFormat="1" ht="14.4" customHeight="1">
      <c r="A149" s="38"/>
      <c r="B149" s="39"/>
      <c r="C149" s="226" t="s">
        <v>284</v>
      </c>
      <c r="D149" s="226" t="s">
        <v>164</v>
      </c>
      <c r="E149" s="227" t="s">
        <v>3218</v>
      </c>
      <c r="F149" s="228" t="s">
        <v>3219</v>
      </c>
      <c r="G149" s="229" t="s">
        <v>1120</v>
      </c>
      <c r="H149" s="230">
        <v>17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437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437</v>
      </c>
      <c r="BM149" s="238" t="s">
        <v>3220</v>
      </c>
    </row>
    <row r="150" s="2" customFormat="1" ht="14.4" customHeight="1">
      <c r="A150" s="38"/>
      <c r="B150" s="39"/>
      <c r="C150" s="252" t="s">
        <v>289</v>
      </c>
      <c r="D150" s="252" t="s">
        <v>218</v>
      </c>
      <c r="E150" s="253" t="s">
        <v>3221</v>
      </c>
      <c r="F150" s="254" t="s">
        <v>3222</v>
      </c>
      <c r="G150" s="255" t="s">
        <v>1120</v>
      </c>
      <c r="H150" s="256">
        <v>11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437</v>
      </c>
      <c r="AT150" s="238" t="s">
        <v>218</v>
      </c>
      <c r="AU150" s="238" t="s">
        <v>88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437</v>
      </c>
      <c r="BM150" s="238" t="s">
        <v>3223</v>
      </c>
    </row>
    <row r="151" s="2" customFormat="1" ht="14.4" customHeight="1">
      <c r="A151" s="38"/>
      <c r="B151" s="39"/>
      <c r="C151" s="226" t="s">
        <v>294</v>
      </c>
      <c r="D151" s="226" t="s">
        <v>164</v>
      </c>
      <c r="E151" s="227" t="s">
        <v>3224</v>
      </c>
      <c r="F151" s="228" t="s">
        <v>3225</v>
      </c>
      <c r="G151" s="229" t="s">
        <v>1120</v>
      </c>
      <c r="H151" s="230">
        <v>11</v>
      </c>
      <c r="I151" s="231"/>
      <c r="J151" s="232">
        <f>ROUND(I151*H151,2)</f>
        <v>0</v>
      </c>
      <c r="K151" s="233"/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437</v>
      </c>
      <c r="AT151" s="238" t="s">
        <v>164</v>
      </c>
      <c r="AU151" s="238" t="s">
        <v>88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437</v>
      </c>
      <c r="BM151" s="238" t="s">
        <v>3226</v>
      </c>
    </row>
    <row r="152" s="2" customFormat="1" ht="14.4" customHeight="1">
      <c r="A152" s="38"/>
      <c r="B152" s="39"/>
      <c r="C152" s="252" t="s">
        <v>300</v>
      </c>
      <c r="D152" s="252" t="s">
        <v>218</v>
      </c>
      <c r="E152" s="253" t="s">
        <v>3227</v>
      </c>
      <c r="F152" s="254" t="s">
        <v>3228</v>
      </c>
      <c r="G152" s="255" t="s">
        <v>1120</v>
      </c>
      <c r="H152" s="256">
        <v>7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437</v>
      </c>
      <c r="AT152" s="238" t="s">
        <v>218</v>
      </c>
      <c r="AU152" s="238" t="s">
        <v>88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437</v>
      </c>
      <c r="BM152" s="238" t="s">
        <v>3229</v>
      </c>
    </row>
    <row r="153" s="2" customFormat="1" ht="14.4" customHeight="1">
      <c r="A153" s="38"/>
      <c r="B153" s="39"/>
      <c r="C153" s="252" t="s">
        <v>305</v>
      </c>
      <c r="D153" s="252" t="s">
        <v>218</v>
      </c>
      <c r="E153" s="253" t="s">
        <v>3230</v>
      </c>
      <c r="F153" s="254" t="s">
        <v>3231</v>
      </c>
      <c r="G153" s="255" t="s">
        <v>1120</v>
      </c>
      <c r="H153" s="256">
        <v>14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437</v>
      </c>
      <c r="AT153" s="238" t="s">
        <v>218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437</v>
      </c>
      <c r="BM153" s="238" t="s">
        <v>3232</v>
      </c>
    </row>
    <row r="154" s="2" customFormat="1" ht="14.4" customHeight="1">
      <c r="A154" s="38"/>
      <c r="B154" s="39"/>
      <c r="C154" s="226" t="s">
        <v>309</v>
      </c>
      <c r="D154" s="226" t="s">
        <v>164</v>
      </c>
      <c r="E154" s="227" t="s">
        <v>3233</v>
      </c>
      <c r="F154" s="228" t="s">
        <v>3234</v>
      </c>
      <c r="G154" s="229" t="s">
        <v>1120</v>
      </c>
      <c r="H154" s="230">
        <v>7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437</v>
      </c>
      <c r="AT154" s="238" t="s">
        <v>164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437</v>
      </c>
      <c r="BM154" s="238" t="s">
        <v>3235</v>
      </c>
    </row>
    <row r="155" s="2" customFormat="1" ht="14.4" customHeight="1">
      <c r="A155" s="38"/>
      <c r="B155" s="39"/>
      <c r="C155" s="252" t="s">
        <v>314</v>
      </c>
      <c r="D155" s="252" t="s">
        <v>218</v>
      </c>
      <c r="E155" s="253" t="s">
        <v>3236</v>
      </c>
      <c r="F155" s="254" t="s">
        <v>3237</v>
      </c>
      <c r="G155" s="255" t="s">
        <v>1120</v>
      </c>
      <c r="H155" s="256">
        <v>7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437</v>
      </c>
      <c r="AT155" s="238" t="s">
        <v>218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437</v>
      </c>
      <c r="BM155" s="238" t="s">
        <v>3238</v>
      </c>
    </row>
    <row r="156" s="2" customFormat="1" ht="14.4" customHeight="1">
      <c r="A156" s="38"/>
      <c r="B156" s="39"/>
      <c r="C156" s="226" t="s">
        <v>323</v>
      </c>
      <c r="D156" s="226" t="s">
        <v>164</v>
      </c>
      <c r="E156" s="227" t="s">
        <v>3239</v>
      </c>
      <c r="F156" s="228" t="s">
        <v>3240</v>
      </c>
      <c r="G156" s="229" t="s">
        <v>1120</v>
      </c>
      <c r="H156" s="230">
        <v>7</v>
      </c>
      <c r="I156" s="231"/>
      <c r="J156" s="232">
        <f>ROUND(I156*H156,2)</f>
        <v>0</v>
      </c>
      <c r="K156" s="233"/>
      <c r="L156" s="44"/>
      <c r="M156" s="279" t="s">
        <v>1</v>
      </c>
      <c r="N156" s="280" t="s">
        <v>43</v>
      </c>
      <c r="O156" s="281"/>
      <c r="P156" s="282">
        <f>O156*H156</f>
        <v>0</v>
      </c>
      <c r="Q156" s="282">
        <v>0</v>
      </c>
      <c r="R156" s="282">
        <f>Q156*H156</f>
        <v>0</v>
      </c>
      <c r="S156" s="282">
        <v>0</v>
      </c>
      <c r="T156" s="282">
        <f>S156*H156</f>
        <v>0</v>
      </c>
      <c r="U156" s="283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437</v>
      </c>
      <c r="AT156" s="238" t="s">
        <v>164</v>
      </c>
      <c r="AU156" s="238" t="s">
        <v>88</v>
      </c>
      <c r="AY156" s="17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86</v>
      </c>
      <c r="BK156" s="239">
        <f>ROUND(I156*H156,2)</f>
        <v>0</v>
      </c>
      <c r="BL156" s="17" t="s">
        <v>437</v>
      </c>
      <c r="BM156" s="238" t="s">
        <v>3241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dFN6T6/uFgFEEPQMWeGGzL57SKo5+uSjj4EFxref0YGg+J/6X86KB1uLp26h5Wh2/DXQ0kZUY1wSoxGbr4e/Ow==" hashValue="D5GnAue3EBcv4PRR4oPTRDkH0dlqZuakd/bxucgUvRHtiFnvdoL1LfK57eqA6wg599V+deEzyOQrOscS9ddaAQ==" algorithmName="SHA-512" password="C1E4"/>
  <autoFilter ref="C121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3242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zakázky'!E20="","",'Rekapitulace zakázky'!E20)</f>
        <v>L. Ulrich, DiS</v>
      </c>
      <c r="F24" s="38"/>
      <c r="G24" s="38"/>
      <c r="H24" s="38"/>
      <c r="I24" s="150" t="s">
        <v>28</v>
      </c>
      <c r="J24" s="141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ROUND((SUM(BE120:BE129)),  2)</f>
        <v>0</v>
      </c>
      <c r="G33" s="38"/>
      <c r="H33" s="38"/>
      <c r="I33" s="164">
        <v>0.20999999999999999</v>
      </c>
      <c r="J33" s="163">
        <f>ROUND(((SUM(BE120:BE129))*I33),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ROUND((SUM(BF120:BF129)),  2)</f>
        <v>0</v>
      </c>
      <c r="G34" s="38"/>
      <c r="H34" s="38"/>
      <c r="I34" s="164">
        <v>0.14999999999999999</v>
      </c>
      <c r="J34" s="163">
        <f>ROUND(((SUM(BF120:BF129))*I34),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ROUND((SUM(BG120:BG129)),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ROUND((SUM(BH120:BH129)),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ROUND((SUM(BI120:BI129)),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010 -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3243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3244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3245</v>
      </c>
      <c r="E99" s="196"/>
      <c r="F99" s="196"/>
      <c r="G99" s="196"/>
      <c r="H99" s="196"/>
      <c r="I99" s="196"/>
      <c r="J99" s="197">
        <f>J125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3246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Sedlčany ON - oprava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128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010 - Vedlejší a ostatní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žst. Sedlčany</v>
      </c>
      <c r="G114" s="40"/>
      <c r="H114" s="40"/>
      <c r="I114" s="32" t="s">
        <v>22</v>
      </c>
      <c r="J114" s="79" t="str">
        <f>IF(J12="","",J12)</f>
        <v>14. 7. 2020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železnic, státní organizace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35</v>
      </c>
      <c r="J117" s="36" t="str">
        <f>E24</f>
        <v>L. Ulrich, DiS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147</v>
      </c>
      <c r="D119" s="202" t="s">
        <v>63</v>
      </c>
      <c r="E119" s="202" t="s">
        <v>59</v>
      </c>
      <c r="F119" s="202" t="s">
        <v>60</v>
      </c>
      <c r="G119" s="202" t="s">
        <v>148</v>
      </c>
      <c r="H119" s="202" t="s">
        <v>149</v>
      </c>
      <c r="I119" s="202" t="s">
        <v>150</v>
      </c>
      <c r="J119" s="203" t="s">
        <v>132</v>
      </c>
      <c r="K119" s="204" t="s">
        <v>151</v>
      </c>
      <c r="L119" s="205"/>
      <c r="M119" s="100" t="s">
        <v>1</v>
      </c>
      <c r="N119" s="101" t="s">
        <v>42</v>
      </c>
      <c r="O119" s="101" t="s">
        <v>152</v>
      </c>
      <c r="P119" s="101" t="s">
        <v>153</v>
      </c>
      <c r="Q119" s="101" t="s">
        <v>154</v>
      </c>
      <c r="R119" s="101" t="s">
        <v>155</v>
      </c>
      <c r="S119" s="101" t="s">
        <v>156</v>
      </c>
      <c r="T119" s="101" t="s">
        <v>157</v>
      </c>
      <c r="U119" s="102" t="s">
        <v>158</v>
      </c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159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4"/>
      <c r="M120" s="103"/>
      <c r="N120" s="207"/>
      <c r="O120" s="104"/>
      <c r="P120" s="208">
        <f>P121</f>
        <v>0</v>
      </c>
      <c r="Q120" s="104"/>
      <c r="R120" s="208">
        <f>R121</f>
        <v>0</v>
      </c>
      <c r="S120" s="104"/>
      <c r="T120" s="208">
        <f>T121</f>
        <v>0</v>
      </c>
      <c r="U120" s="105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134</v>
      </c>
      <c r="BK120" s="209">
        <f>BK121</f>
        <v>0</v>
      </c>
    </row>
    <row r="121" s="12" customFormat="1" ht="25.92" customHeight="1">
      <c r="A121" s="12"/>
      <c r="B121" s="210"/>
      <c r="C121" s="211"/>
      <c r="D121" s="212" t="s">
        <v>77</v>
      </c>
      <c r="E121" s="213" t="s">
        <v>3247</v>
      </c>
      <c r="F121" s="213" t="s">
        <v>3248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P122+P125+P128</f>
        <v>0</v>
      </c>
      <c r="Q121" s="218"/>
      <c r="R121" s="219">
        <f>R122+R125+R128</f>
        <v>0</v>
      </c>
      <c r="S121" s="218"/>
      <c r="T121" s="219">
        <f>T122+T125+T128</f>
        <v>0</v>
      </c>
      <c r="U121" s="220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184</v>
      </c>
      <c r="AT121" s="222" t="s">
        <v>77</v>
      </c>
      <c r="AU121" s="222" t="s">
        <v>78</v>
      </c>
      <c r="AY121" s="221" t="s">
        <v>162</v>
      </c>
      <c r="BK121" s="223">
        <f>BK122+BK125+BK128</f>
        <v>0</v>
      </c>
    </row>
    <row r="122" s="12" customFormat="1" ht="22.8" customHeight="1">
      <c r="A122" s="12"/>
      <c r="B122" s="210"/>
      <c r="C122" s="211"/>
      <c r="D122" s="212" t="s">
        <v>77</v>
      </c>
      <c r="E122" s="224" t="s">
        <v>3249</v>
      </c>
      <c r="F122" s="224" t="s">
        <v>3250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SUM(P123:P124)</f>
        <v>0</v>
      </c>
      <c r="Q122" s="218"/>
      <c r="R122" s="219">
        <f>SUM(R123:R124)</f>
        <v>0</v>
      </c>
      <c r="S122" s="218"/>
      <c r="T122" s="219">
        <f>SUM(T123:T124)</f>
        <v>0</v>
      </c>
      <c r="U122" s="220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184</v>
      </c>
      <c r="AT122" s="222" t="s">
        <v>77</v>
      </c>
      <c r="AU122" s="222" t="s">
        <v>86</v>
      </c>
      <c r="AY122" s="221" t="s">
        <v>162</v>
      </c>
      <c r="BK122" s="223">
        <f>SUM(BK123:BK124)</f>
        <v>0</v>
      </c>
    </row>
    <row r="123" s="2" customFormat="1" ht="14.4" customHeight="1">
      <c r="A123" s="38"/>
      <c r="B123" s="39"/>
      <c r="C123" s="226" t="s">
        <v>86</v>
      </c>
      <c r="D123" s="226" t="s">
        <v>164</v>
      </c>
      <c r="E123" s="227" t="s">
        <v>3251</v>
      </c>
      <c r="F123" s="228" t="s">
        <v>3250</v>
      </c>
      <c r="G123" s="229" t="s">
        <v>3252</v>
      </c>
      <c r="H123" s="230">
        <v>1</v>
      </c>
      <c r="I123" s="231"/>
      <c r="J123" s="232">
        <f>ROUND(I123*H123,2)</f>
        <v>0</v>
      </c>
      <c r="K123" s="233"/>
      <c r="L123" s="44"/>
      <c r="M123" s="234" t="s">
        <v>1</v>
      </c>
      <c r="N123" s="235" t="s">
        <v>43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6">
        <f>S123*H123</f>
        <v>0</v>
      </c>
      <c r="U123" s="23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421</v>
      </c>
      <c r="AT123" s="238" t="s">
        <v>164</v>
      </c>
      <c r="AU123" s="238" t="s">
        <v>88</v>
      </c>
      <c r="AY123" s="17" t="s">
        <v>162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86</v>
      </c>
      <c r="BK123" s="239">
        <f>ROUND(I123*H123,2)</f>
        <v>0</v>
      </c>
      <c r="BL123" s="17" t="s">
        <v>421</v>
      </c>
      <c r="BM123" s="238" t="s">
        <v>3253</v>
      </c>
    </row>
    <row r="124" s="2" customFormat="1">
      <c r="A124" s="38"/>
      <c r="B124" s="39"/>
      <c r="C124" s="40"/>
      <c r="D124" s="242" t="s">
        <v>340</v>
      </c>
      <c r="E124" s="40"/>
      <c r="F124" s="274" t="s">
        <v>3254</v>
      </c>
      <c r="G124" s="40"/>
      <c r="H124" s="40"/>
      <c r="I124" s="275"/>
      <c r="J124" s="40"/>
      <c r="K124" s="40"/>
      <c r="L124" s="44"/>
      <c r="M124" s="276"/>
      <c r="N124" s="277"/>
      <c r="O124" s="91"/>
      <c r="P124" s="91"/>
      <c r="Q124" s="91"/>
      <c r="R124" s="91"/>
      <c r="S124" s="91"/>
      <c r="T124" s="91"/>
      <c r="U124" s="92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340</v>
      </c>
      <c r="AU124" s="17" t="s">
        <v>88</v>
      </c>
    </row>
    <row r="125" s="12" customFormat="1" ht="22.8" customHeight="1">
      <c r="A125" s="12"/>
      <c r="B125" s="210"/>
      <c r="C125" s="211"/>
      <c r="D125" s="212" t="s">
        <v>77</v>
      </c>
      <c r="E125" s="224" t="s">
        <v>3255</v>
      </c>
      <c r="F125" s="224" t="s">
        <v>3256</v>
      </c>
      <c r="G125" s="211"/>
      <c r="H125" s="211"/>
      <c r="I125" s="214"/>
      <c r="J125" s="225">
        <f>BK125</f>
        <v>0</v>
      </c>
      <c r="K125" s="211"/>
      <c r="L125" s="216"/>
      <c r="M125" s="217"/>
      <c r="N125" s="218"/>
      <c r="O125" s="218"/>
      <c r="P125" s="219">
        <f>SUM(P126:P127)</f>
        <v>0</v>
      </c>
      <c r="Q125" s="218"/>
      <c r="R125" s="219">
        <f>SUM(R126:R127)</f>
        <v>0</v>
      </c>
      <c r="S125" s="218"/>
      <c r="T125" s="219">
        <f>SUM(T126:T127)</f>
        <v>0</v>
      </c>
      <c r="U125" s="220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184</v>
      </c>
      <c r="AT125" s="222" t="s">
        <v>77</v>
      </c>
      <c r="AU125" s="222" t="s">
        <v>86</v>
      </c>
      <c r="AY125" s="221" t="s">
        <v>162</v>
      </c>
      <c r="BK125" s="223">
        <f>SUM(BK126:BK127)</f>
        <v>0</v>
      </c>
    </row>
    <row r="126" s="2" customFormat="1" ht="14.4" customHeight="1">
      <c r="A126" s="38"/>
      <c r="B126" s="39"/>
      <c r="C126" s="226" t="s">
        <v>88</v>
      </c>
      <c r="D126" s="226" t="s">
        <v>164</v>
      </c>
      <c r="E126" s="227" t="s">
        <v>3257</v>
      </c>
      <c r="F126" s="228" t="s">
        <v>3258</v>
      </c>
      <c r="G126" s="229" t="s">
        <v>3252</v>
      </c>
      <c r="H126" s="230">
        <v>1</v>
      </c>
      <c r="I126" s="231"/>
      <c r="J126" s="232">
        <f>ROUND(I126*H126,2)</f>
        <v>0</v>
      </c>
      <c r="K126" s="233"/>
      <c r="L126" s="44"/>
      <c r="M126" s="234" t="s">
        <v>1</v>
      </c>
      <c r="N126" s="235" t="s">
        <v>43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6">
        <f>S126*H126</f>
        <v>0</v>
      </c>
      <c r="U126" s="23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421</v>
      </c>
      <c r="AT126" s="238" t="s">
        <v>164</v>
      </c>
      <c r="AU126" s="238" t="s">
        <v>88</v>
      </c>
      <c r="AY126" s="17" t="s">
        <v>162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86</v>
      </c>
      <c r="BK126" s="239">
        <f>ROUND(I126*H126,2)</f>
        <v>0</v>
      </c>
      <c r="BL126" s="17" t="s">
        <v>421</v>
      </c>
      <c r="BM126" s="238" t="s">
        <v>3259</v>
      </c>
    </row>
    <row r="127" s="2" customFormat="1">
      <c r="A127" s="38"/>
      <c r="B127" s="39"/>
      <c r="C127" s="40"/>
      <c r="D127" s="242" t="s">
        <v>340</v>
      </c>
      <c r="E127" s="40"/>
      <c r="F127" s="274" t="s">
        <v>3260</v>
      </c>
      <c r="G127" s="40"/>
      <c r="H127" s="40"/>
      <c r="I127" s="275"/>
      <c r="J127" s="40"/>
      <c r="K127" s="40"/>
      <c r="L127" s="44"/>
      <c r="M127" s="276"/>
      <c r="N127" s="277"/>
      <c r="O127" s="91"/>
      <c r="P127" s="91"/>
      <c r="Q127" s="91"/>
      <c r="R127" s="91"/>
      <c r="S127" s="91"/>
      <c r="T127" s="91"/>
      <c r="U127" s="92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340</v>
      </c>
      <c r="AU127" s="17" t="s">
        <v>88</v>
      </c>
    </row>
    <row r="128" s="12" customFormat="1" ht="22.8" customHeight="1">
      <c r="A128" s="12"/>
      <c r="B128" s="210"/>
      <c r="C128" s="211"/>
      <c r="D128" s="212" t="s">
        <v>77</v>
      </c>
      <c r="E128" s="224" t="s">
        <v>3261</v>
      </c>
      <c r="F128" s="224" t="s">
        <v>3262</v>
      </c>
      <c r="G128" s="211"/>
      <c r="H128" s="211"/>
      <c r="I128" s="214"/>
      <c r="J128" s="225">
        <f>BK128</f>
        <v>0</v>
      </c>
      <c r="K128" s="211"/>
      <c r="L128" s="216"/>
      <c r="M128" s="217"/>
      <c r="N128" s="218"/>
      <c r="O128" s="218"/>
      <c r="P128" s="219">
        <f>P129</f>
        <v>0</v>
      </c>
      <c r="Q128" s="218"/>
      <c r="R128" s="219">
        <f>R129</f>
        <v>0</v>
      </c>
      <c r="S128" s="218"/>
      <c r="T128" s="219">
        <f>T129</f>
        <v>0</v>
      </c>
      <c r="U128" s="220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184</v>
      </c>
      <c r="AT128" s="222" t="s">
        <v>77</v>
      </c>
      <c r="AU128" s="222" t="s">
        <v>86</v>
      </c>
      <c r="AY128" s="221" t="s">
        <v>162</v>
      </c>
      <c r="BK128" s="223">
        <f>BK129</f>
        <v>0</v>
      </c>
    </row>
    <row r="129" s="2" customFormat="1" ht="14.4" customHeight="1">
      <c r="A129" s="38"/>
      <c r="B129" s="39"/>
      <c r="C129" s="226" t="s">
        <v>173</v>
      </c>
      <c r="D129" s="226" t="s">
        <v>164</v>
      </c>
      <c r="E129" s="227" t="s">
        <v>3263</v>
      </c>
      <c r="F129" s="228" t="s">
        <v>3264</v>
      </c>
      <c r="G129" s="229" t="s">
        <v>3252</v>
      </c>
      <c r="H129" s="230">
        <v>1</v>
      </c>
      <c r="I129" s="231"/>
      <c r="J129" s="232">
        <f>ROUND(I129*H129,2)</f>
        <v>0</v>
      </c>
      <c r="K129" s="233"/>
      <c r="L129" s="44"/>
      <c r="M129" s="279" t="s">
        <v>1</v>
      </c>
      <c r="N129" s="280" t="s">
        <v>43</v>
      </c>
      <c r="O129" s="281"/>
      <c r="P129" s="282">
        <f>O129*H129</f>
        <v>0</v>
      </c>
      <c r="Q129" s="282">
        <v>0</v>
      </c>
      <c r="R129" s="282">
        <f>Q129*H129</f>
        <v>0</v>
      </c>
      <c r="S129" s="282">
        <v>0</v>
      </c>
      <c r="T129" s="282">
        <f>S129*H129</f>
        <v>0</v>
      </c>
      <c r="U129" s="283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421</v>
      </c>
      <c r="AT129" s="238" t="s">
        <v>164</v>
      </c>
      <c r="AU129" s="238" t="s">
        <v>88</v>
      </c>
      <c r="AY129" s="17" t="s">
        <v>162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86</v>
      </c>
      <c r="BK129" s="239">
        <f>ROUND(I129*H129,2)</f>
        <v>0</v>
      </c>
      <c r="BL129" s="17" t="s">
        <v>421</v>
      </c>
      <c r="BM129" s="238" t="s">
        <v>3265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3mewDCvoXXC67xnJAR2lUUGu96LEc66xhLmD11nEFlwNI3XABkotkFZMcbm9/Wbw5BpLray6EdPE8a4gjunZ3g==" hashValue="sDwTNO6W7RA6VCN9vS/iHS7tuFiVYTXmwrYXFcyMDw2VY9ZZKdsJC69lJP+j+XIBFhwdhjlrl2ttuWfCk0FghQ==" algorithmName="SHA-512" password="C1E4"/>
  <autoFilter ref="C119:K12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ROUND((SUM(BE127:BE221)),  2)</f>
        <v>0</v>
      </c>
      <c r="G33" s="38"/>
      <c r="H33" s="38"/>
      <c r="I33" s="164">
        <v>0.20999999999999999</v>
      </c>
      <c r="J33" s="163">
        <f>ROUND(((SUM(BE127:BE221))*I33),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ROUND((SUM(BF127:BF221)),  2)</f>
        <v>0</v>
      </c>
      <c r="G34" s="38"/>
      <c r="H34" s="38"/>
      <c r="I34" s="164">
        <v>0.14999999999999999</v>
      </c>
      <c r="J34" s="163">
        <f>ROUND(((SUM(BF127:BF221))*I34),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ROUND((SUM(BG127:BG221)),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ROUND((SUM(BH127:BH221)),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ROUND((SUM(BI127:BI221)),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Demolice nocležny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135</v>
      </c>
      <c r="E97" s="191"/>
      <c r="F97" s="191"/>
      <c r="G97" s="191"/>
      <c r="H97" s="191"/>
      <c r="I97" s="191"/>
      <c r="J97" s="192">
        <f>J128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136</v>
      </c>
      <c r="E98" s="196"/>
      <c r="F98" s="196"/>
      <c r="G98" s="196"/>
      <c r="H98" s="196"/>
      <c r="I98" s="196"/>
      <c r="J98" s="197">
        <f>J129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137</v>
      </c>
      <c r="E99" s="196"/>
      <c r="F99" s="196"/>
      <c r="G99" s="196"/>
      <c r="H99" s="196"/>
      <c r="I99" s="196"/>
      <c r="J99" s="197">
        <f>J152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138</v>
      </c>
      <c r="E100" s="196"/>
      <c r="F100" s="196"/>
      <c r="G100" s="196"/>
      <c r="H100" s="196"/>
      <c r="I100" s="196"/>
      <c r="J100" s="197">
        <f>J160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139</v>
      </c>
      <c r="E101" s="196"/>
      <c r="F101" s="196"/>
      <c r="G101" s="196"/>
      <c r="H101" s="196"/>
      <c r="I101" s="196"/>
      <c r="J101" s="197">
        <f>J172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140</v>
      </c>
      <c r="E102" s="196"/>
      <c r="F102" s="196"/>
      <c r="G102" s="196"/>
      <c r="H102" s="196"/>
      <c r="I102" s="196"/>
      <c r="J102" s="197">
        <f>J179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141</v>
      </c>
      <c r="E103" s="196"/>
      <c r="F103" s="196"/>
      <c r="G103" s="196"/>
      <c r="H103" s="196"/>
      <c r="I103" s="196"/>
      <c r="J103" s="197">
        <f>J188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142</v>
      </c>
      <c r="E104" s="196"/>
      <c r="F104" s="196"/>
      <c r="G104" s="196"/>
      <c r="H104" s="196"/>
      <c r="I104" s="196"/>
      <c r="J104" s="197">
        <f>J203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143</v>
      </c>
      <c r="E105" s="191"/>
      <c r="F105" s="191"/>
      <c r="G105" s="191"/>
      <c r="H105" s="191"/>
      <c r="I105" s="191"/>
      <c r="J105" s="192">
        <f>J207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144</v>
      </c>
      <c r="E106" s="196"/>
      <c r="F106" s="196"/>
      <c r="G106" s="196"/>
      <c r="H106" s="196"/>
      <c r="I106" s="196"/>
      <c r="J106" s="197">
        <f>J208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145</v>
      </c>
      <c r="E107" s="191"/>
      <c r="F107" s="191"/>
      <c r="G107" s="191"/>
      <c r="H107" s="191"/>
      <c r="I107" s="191"/>
      <c r="J107" s="192">
        <f>J220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3" t="str">
        <f>E7</f>
        <v>Sedlčany ON - oprava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128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001 - Demolice nocležny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žst. Sedlčany</v>
      </c>
      <c r="G121" s="40"/>
      <c r="H121" s="40"/>
      <c r="I121" s="32" t="s">
        <v>22</v>
      </c>
      <c r="J121" s="79" t="str">
        <f>IF(J12="","",J12)</f>
        <v>14. 7. 2020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Správa železnic, státní organizace</v>
      </c>
      <c r="G123" s="40"/>
      <c r="H123" s="40"/>
      <c r="I123" s="32" t="s">
        <v>32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>L. Ulrich, DiS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147</v>
      </c>
      <c r="D126" s="202" t="s">
        <v>63</v>
      </c>
      <c r="E126" s="202" t="s">
        <v>59</v>
      </c>
      <c r="F126" s="202" t="s">
        <v>60</v>
      </c>
      <c r="G126" s="202" t="s">
        <v>148</v>
      </c>
      <c r="H126" s="202" t="s">
        <v>149</v>
      </c>
      <c r="I126" s="202" t="s">
        <v>150</v>
      </c>
      <c r="J126" s="203" t="s">
        <v>132</v>
      </c>
      <c r="K126" s="204" t="s">
        <v>151</v>
      </c>
      <c r="L126" s="205"/>
      <c r="M126" s="100" t="s">
        <v>1</v>
      </c>
      <c r="N126" s="101" t="s">
        <v>42</v>
      </c>
      <c r="O126" s="101" t="s">
        <v>152</v>
      </c>
      <c r="P126" s="101" t="s">
        <v>153</v>
      </c>
      <c r="Q126" s="101" t="s">
        <v>154</v>
      </c>
      <c r="R126" s="101" t="s">
        <v>155</v>
      </c>
      <c r="S126" s="101" t="s">
        <v>156</v>
      </c>
      <c r="T126" s="101" t="s">
        <v>157</v>
      </c>
      <c r="U126" s="102" t="s">
        <v>158</v>
      </c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159</v>
      </c>
      <c r="D127" s="40"/>
      <c r="E127" s="40"/>
      <c r="F127" s="40"/>
      <c r="G127" s="40"/>
      <c r="H127" s="40"/>
      <c r="I127" s="40"/>
      <c r="J127" s="206">
        <f>BK127</f>
        <v>0</v>
      </c>
      <c r="K127" s="40"/>
      <c r="L127" s="44"/>
      <c r="M127" s="103"/>
      <c r="N127" s="207"/>
      <c r="O127" s="104"/>
      <c r="P127" s="208">
        <f>P128+P207+P220</f>
        <v>0</v>
      </c>
      <c r="Q127" s="104"/>
      <c r="R127" s="208">
        <f>R128+R207+R220</f>
        <v>93.055658399999984</v>
      </c>
      <c r="S127" s="104"/>
      <c r="T127" s="208">
        <f>T128+T207+T220</f>
        <v>481.54240000000004</v>
      </c>
      <c r="U127" s="105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77</v>
      </c>
      <c r="AU127" s="17" t="s">
        <v>134</v>
      </c>
      <c r="BK127" s="209">
        <f>BK128+BK207+BK220</f>
        <v>0</v>
      </c>
    </row>
    <row r="128" s="12" customFormat="1" ht="25.92" customHeight="1">
      <c r="A128" s="12"/>
      <c r="B128" s="210"/>
      <c r="C128" s="211"/>
      <c r="D128" s="212" t="s">
        <v>77</v>
      </c>
      <c r="E128" s="213" t="s">
        <v>160</v>
      </c>
      <c r="F128" s="213" t="s">
        <v>161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P129+P152+P160+P172+P179+P188+P203</f>
        <v>0</v>
      </c>
      <c r="Q128" s="218"/>
      <c r="R128" s="219">
        <f>R129+R152+R160+R172+R179+R188+R203</f>
        <v>92.991418399999986</v>
      </c>
      <c r="S128" s="218"/>
      <c r="T128" s="219">
        <f>T129+T152+T160+T172+T179+T188+T203</f>
        <v>481.54240000000004</v>
      </c>
      <c r="U128" s="220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86</v>
      </c>
      <c r="AT128" s="222" t="s">
        <v>77</v>
      </c>
      <c r="AU128" s="222" t="s">
        <v>78</v>
      </c>
      <c r="AY128" s="221" t="s">
        <v>162</v>
      </c>
      <c r="BK128" s="223">
        <f>BK129+BK152+BK160+BK172+BK179+BK188+BK203</f>
        <v>0</v>
      </c>
    </row>
    <row r="129" s="12" customFormat="1" ht="22.8" customHeight="1">
      <c r="A129" s="12"/>
      <c r="B129" s="210"/>
      <c r="C129" s="211"/>
      <c r="D129" s="212" t="s">
        <v>77</v>
      </c>
      <c r="E129" s="224" t="s">
        <v>86</v>
      </c>
      <c r="F129" s="224" t="s">
        <v>163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SUM(P130:P151)</f>
        <v>0</v>
      </c>
      <c r="Q129" s="218"/>
      <c r="R129" s="219">
        <f>SUM(R130:R151)</f>
        <v>48.389615999999997</v>
      </c>
      <c r="S129" s="218"/>
      <c r="T129" s="219">
        <f>SUM(T130:T151)</f>
        <v>0</v>
      </c>
      <c r="U129" s="220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86</v>
      </c>
      <c r="AT129" s="222" t="s">
        <v>77</v>
      </c>
      <c r="AU129" s="222" t="s">
        <v>86</v>
      </c>
      <c r="AY129" s="221" t="s">
        <v>162</v>
      </c>
      <c r="BK129" s="223">
        <f>SUM(BK130:BK151)</f>
        <v>0</v>
      </c>
    </row>
    <row r="130" s="2" customFormat="1" ht="37.8" customHeight="1">
      <c r="A130" s="38"/>
      <c r="B130" s="39"/>
      <c r="C130" s="226" t="s">
        <v>86</v>
      </c>
      <c r="D130" s="226" t="s">
        <v>164</v>
      </c>
      <c r="E130" s="227" t="s">
        <v>165</v>
      </c>
      <c r="F130" s="228" t="s">
        <v>166</v>
      </c>
      <c r="G130" s="229" t="s">
        <v>167</v>
      </c>
      <c r="H130" s="230">
        <v>20</v>
      </c>
      <c r="I130" s="231"/>
      <c r="J130" s="232">
        <f>ROUND(I130*H130,2)</f>
        <v>0</v>
      </c>
      <c r="K130" s="233"/>
      <c r="L130" s="44"/>
      <c r="M130" s="234" t="s">
        <v>1</v>
      </c>
      <c r="N130" s="235" t="s">
        <v>43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6">
        <f>S130*H130</f>
        <v>0</v>
      </c>
      <c r="U130" s="23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168</v>
      </c>
      <c r="AT130" s="238" t="s">
        <v>164</v>
      </c>
      <c r="AU130" s="238" t="s">
        <v>88</v>
      </c>
      <c r="AY130" s="17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86</v>
      </c>
      <c r="BK130" s="239">
        <f>ROUND(I130*H130,2)</f>
        <v>0</v>
      </c>
      <c r="BL130" s="17" t="s">
        <v>168</v>
      </c>
      <c r="BM130" s="238" t="s">
        <v>169</v>
      </c>
    </row>
    <row r="131" s="2" customFormat="1" ht="24.15" customHeight="1">
      <c r="A131" s="38"/>
      <c r="B131" s="39"/>
      <c r="C131" s="226" t="s">
        <v>88</v>
      </c>
      <c r="D131" s="226" t="s">
        <v>164</v>
      </c>
      <c r="E131" s="227" t="s">
        <v>170</v>
      </c>
      <c r="F131" s="228" t="s">
        <v>171</v>
      </c>
      <c r="G131" s="229" t="s">
        <v>167</v>
      </c>
      <c r="H131" s="230">
        <v>20</v>
      </c>
      <c r="I131" s="231"/>
      <c r="J131" s="232">
        <f>ROUND(I131*H131,2)</f>
        <v>0</v>
      </c>
      <c r="K131" s="233"/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0.00018000000000000001</v>
      </c>
      <c r="R131" s="236">
        <f>Q131*H131</f>
        <v>0.0036000000000000003</v>
      </c>
      <c r="S131" s="236">
        <v>0</v>
      </c>
      <c r="T131" s="236">
        <f>S131*H131</f>
        <v>0</v>
      </c>
      <c r="U131" s="23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168</v>
      </c>
      <c r="AT131" s="238" t="s">
        <v>164</v>
      </c>
      <c r="AU131" s="238" t="s">
        <v>88</v>
      </c>
      <c r="AY131" s="17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86</v>
      </c>
      <c r="BK131" s="239">
        <f>ROUND(I131*H131,2)</f>
        <v>0</v>
      </c>
      <c r="BL131" s="17" t="s">
        <v>168</v>
      </c>
      <c r="BM131" s="238" t="s">
        <v>172</v>
      </c>
    </row>
    <row r="132" s="2" customFormat="1" ht="24.15" customHeight="1">
      <c r="A132" s="38"/>
      <c r="B132" s="39"/>
      <c r="C132" s="226" t="s">
        <v>173</v>
      </c>
      <c r="D132" s="226" t="s">
        <v>164</v>
      </c>
      <c r="E132" s="227" t="s">
        <v>174</v>
      </c>
      <c r="F132" s="228" t="s">
        <v>175</v>
      </c>
      <c r="G132" s="229" t="s">
        <v>176</v>
      </c>
      <c r="H132" s="230">
        <v>26.879999999999999</v>
      </c>
      <c r="I132" s="231"/>
      <c r="J132" s="232">
        <f>ROUND(I132*H132,2)</f>
        <v>0</v>
      </c>
      <c r="K132" s="233"/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6">
        <f>S132*H132</f>
        <v>0</v>
      </c>
      <c r="U132" s="23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168</v>
      </c>
      <c r="AT132" s="238" t="s">
        <v>164</v>
      </c>
      <c r="AU132" s="238" t="s">
        <v>88</v>
      </c>
      <c r="AY132" s="17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86</v>
      </c>
      <c r="BK132" s="239">
        <f>ROUND(I132*H132,2)</f>
        <v>0</v>
      </c>
      <c r="BL132" s="17" t="s">
        <v>168</v>
      </c>
      <c r="BM132" s="238" t="s">
        <v>177</v>
      </c>
    </row>
    <row r="133" s="13" customFormat="1">
      <c r="A133" s="13"/>
      <c r="B133" s="240"/>
      <c r="C133" s="241"/>
      <c r="D133" s="242" t="s">
        <v>178</v>
      </c>
      <c r="E133" s="243" t="s">
        <v>1</v>
      </c>
      <c r="F133" s="244" t="s">
        <v>179</v>
      </c>
      <c r="G133" s="241"/>
      <c r="H133" s="245">
        <v>26.879999999999999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49"/>
      <c r="U133" s="25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178</v>
      </c>
      <c r="AU133" s="251" t="s">
        <v>88</v>
      </c>
      <c r="AV133" s="13" t="s">
        <v>88</v>
      </c>
      <c r="AW133" s="13" t="s">
        <v>34</v>
      </c>
      <c r="AX133" s="13" t="s">
        <v>86</v>
      </c>
      <c r="AY133" s="251" t="s">
        <v>162</v>
      </c>
    </row>
    <row r="134" s="2" customFormat="1" ht="24.15" customHeight="1">
      <c r="A134" s="38"/>
      <c r="B134" s="39"/>
      <c r="C134" s="226" t="s">
        <v>168</v>
      </c>
      <c r="D134" s="226" t="s">
        <v>164</v>
      </c>
      <c r="E134" s="227" t="s">
        <v>180</v>
      </c>
      <c r="F134" s="228" t="s">
        <v>181</v>
      </c>
      <c r="G134" s="229" t="s">
        <v>176</v>
      </c>
      <c r="H134" s="230">
        <v>9.9199999999999999</v>
      </c>
      <c r="I134" s="231"/>
      <c r="J134" s="232">
        <f>ROUND(I134*H134,2)</f>
        <v>0</v>
      </c>
      <c r="K134" s="233"/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6">
        <f>S134*H134</f>
        <v>0</v>
      </c>
      <c r="U134" s="23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168</v>
      </c>
      <c r="AT134" s="238" t="s">
        <v>164</v>
      </c>
      <c r="AU134" s="238" t="s">
        <v>88</v>
      </c>
      <c r="AY134" s="17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86</v>
      </c>
      <c r="BK134" s="239">
        <f>ROUND(I134*H134,2)</f>
        <v>0</v>
      </c>
      <c r="BL134" s="17" t="s">
        <v>168</v>
      </c>
      <c r="BM134" s="238" t="s">
        <v>182</v>
      </c>
    </row>
    <row r="135" s="13" customFormat="1">
      <c r="A135" s="13"/>
      <c r="B135" s="240"/>
      <c r="C135" s="241"/>
      <c r="D135" s="242" t="s">
        <v>178</v>
      </c>
      <c r="E135" s="243" t="s">
        <v>1</v>
      </c>
      <c r="F135" s="244" t="s">
        <v>183</v>
      </c>
      <c r="G135" s="241"/>
      <c r="H135" s="245">
        <v>9.9199999999999999</v>
      </c>
      <c r="I135" s="246"/>
      <c r="J135" s="241"/>
      <c r="K135" s="241"/>
      <c r="L135" s="247"/>
      <c r="M135" s="248"/>
      <c r="N135" s="249"/>
      <c r="O135" s="249"/>
      <c r="P135" s="249"/>
      <c r="Q135" s="249"/>
      <c r="R135" s="249"/>
      <c r="S135" s="249"/>
      <c r="T135" s="249"/>
      <c r="U135" s="250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1" t="s">
        <v>178</v>
      </c>
      <c r="AU135" s="251" t="s">
        <v>88</v>
      </c>
      <c r="AV135" s="13" t="s">
        <v>88</v>
      </c>
      <c r="AW135" s="13" t="s">
        <v>34</v>
      </c>
      <c r="AX135" s="13" t="s">
        <v>86</v>
      </c>
      <c r="AY135" s="251" t="s">
        <v>162</v>
      </c>
    </row>
    <row r="136" s="2" customFormat="1" ht="24.15" customHeight="1">
      <c r="A136" s="38"/>
      <c r="B136" s="39"/>
      <c r="C136" s="226" t="s">
        <v>184</v>
      </c>
      <c r="D136" s="226" t="s">
        <v>164</v>
      </c>
      <c r="E136" s="227" t="s">
        <v>185</v>
      </c>
      <c r="F136" s="228" t="s">
        <v>186</v>
      </c>
      <c r="G136" s="229" t="s">
        <v>176</v>
      </c>
      <c r="H136" s="230">
        <v>36.799999999999997</v>
      </c>
      <c r="I136" s="231"/>
      <c r="J136" s="232">
        <f>ROUND(I136*H136,2)</f>
        <v>0</v>
      </c>
      <c r="K136" s="233"/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6">
        <f>S136*H136</f>
        <v>0</v>
      </c>
      <c r="U136" s="23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168</v>
      </c>
      <c r="AT136" s="238" t="s">
        <v>164</v>
      </c>
      <c r="AU136" s="238" t="s">
        <v>88</v>
      </c>
      <c r="AY136" s="17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86</v>
      </c>
      <c r="BK136" s="239">
        <f>ROUND(I136*H136,2)</f>
        <v>0</v>
      </c>
      <c r="BL136" s="17" t="s">
        <v>168</v>
      </c>
      <c r="BM136" s="238" t="s">
        <v>187</v>
      </c>
    </row>
    <row r="137" s="13" customFormat="1">
      <c r="A137" s="13"/>
      <c r="B137" s="240"/>
      <c r="C137" s="241"/>
      <c r="D137" s="242" t="s">
        <v>178</v>
      </c>
      <c r="E137" s="243" t="s">
        <v>1</v>
      </c>
      <c r="F137" s="244" t="s">
        <v>188</v>
      </c>
      <c r="G137" s="241"/>
      <c r="H137" s="245">
        <v>36.799999999999997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49"/>
      <c r="U137" s="25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178</v>
      </c>
      <c r="AU137" s="251" t="s">
        <v>88</v>
      </c>
      <c r="AV137" s="13" t="s">
        <v>88</v>
      </c>
      <c r="AW137" s="13" t="s">
        <v>34</v>
      </c>
      <c r="AX137" s="13" t="s">
        <v>86</v>
      </c>
      <c r="AY137" s="251" t="s">
        <v>162</v>
      </c>
    </row>
    <row r="138" s="2" customFormat="1" ht="37.8" customHeight="1">
      <c r="A138" s="38"/>
      <c r="B138" s="39"/>
      <c r="C138" s="226" t="s">
        <v>189</v>
      </c>
      <c r="D138" s="226" t="s">
        <v>164</v>
      </c>
      <c r="E138" s="227" t="s">
        <v>190</v>
      </c>
      <c r="F138" s="228" t="s">
        <v>191</v>
      </c>
      <c r="G138" s="229" t="s">
        <v>176</v>
      </c>
      <c r="H138" s="230">
        <v>368</v>
      </c>
      <c r="I138" s="231"/>
      <c r="J138" s="232">
        <f>ROUND(I138*H138,2)</f>
        <v>0</v>
      </c>
      <c r="K138" s="233"/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6">
        <f>S138*H138</f>
        <v>0</v>
      </c>
      <c r="U138" s="23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168</v>
      </c>
      <c r="AT138" s="238" t="s">
        <v>164</v>
      </c>
      <c r="AU138" s="238" t="s">
        <v>88</v>
      </c>
      <c r="AY138" s="17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86</v>
      </c>
      <c r="BK138" s="239">
        <f>ROUND(I138*H138,2)</f>
        <v>0</v>
      </c>
      <c r="BL138" s="17" t="s">
        <v>168</v>
      </c>
      <c r="BM138" s="238" t="s">
        <v>192</v>
      </c>
    </row>
    <row r="139" s="13" customFormat="1">
      <c r="A139" s="13"/>
      <c r="B139" s="240"/>
      <c r="C139" s="241"/>
      <c r="D139" s="242" t="s">
        <v>178</v>
      </c>
      <c r="E139" s="241"/>
      <c r="F139" s="244" t="s">
        <v>193</v>
      </c>
      <c r="G139" s="241"/>
      <c r="H139" s="245">
        <v>368</v>
      </c>
      <c r="I139" s="246"/>
      <c r="J139" s="241"/>
      <c r="K139" s="241"/>
      <c r="L139" s="247"/>
      <c r="M139" s="248"/>
      <c r="N139" s="249"/>
      <c r="O139" s="249"/>
      <c r="P139" s="249"/>
      <c r="Q139" s="249"/>
      <c r="R139" s="249"/>
      <c r="S139" s="249"/>
      <c r="T139" s="249"/>
      <c r="U139" s="25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1" t="s">
        <v>178</v>
      </c>
      <c r="AU139" s="251" t="s">
        <v>88</v>
      </c>
      <c r="AV139" s="13" t="s">
        <v>88</v>
      </c>
      <c r="AW139" s="13" t="s">
        <v>4</v>
      </c>
      <c r="AX139" s="13" t="s">
        <v>86</v>
      </c>
      <c r="AY139" s="251" t="s">
        <v>162</v>
      </c>
    </row>
    <row r="140" s="2" customFormat="1" ht="24.15" customHeight="1">
      <c r="A140" s="38"/>
      <c r="B140" s="39"/>
      <c r="C140" s="226" t="s">
        <v>194</v>
      </c>
      <c r="D140" s="226" t="s">
        <v>164</v>
      </c>
      <c r="E140" s="227" t="s">
        <v>195</v>
      </c>
      <c r="F140" s="228" t="s">
        <v>196</v>
      </c>
      <c r="G140" s="229" t="s">
        <v>176</v>
      </c>
      <c r="H140" s="230">
        <v>36.799999999999997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168</v>
      </c>
      <c r="AT140" s="238" t="s">
        <v>164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168</v>
      </c>
      <c r="BM140" s="238" t="s">
        <v>197</v>
      </c>
    </row>
    <row r="141" s="2" customFormat="1" ht="14.4" customHeight="1">
      <c r="A141" s="38"/>
      <c r="B141" s="39"/>
      <c r="C141" s="226" t="s">
        <v>198</v>
      </c>
      <c r="D141" s="226" t="s">
        <v>164</v>
      </c>
      <c r="E141" s="227" t="s">
        <v>199</v>
      </c>
      <c r="F141" s="228" t="s">
        <v>200</v>
      </c>
      <c r="G141" s="229" t="s">
        <v>176</v>
      </c>
      <c r="H141" s="230">
        <v>36.799999999999997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168</v>
      </c>
      <c r="AT141" s="238" t="s">
        <v>164</v>
      </c>
      <c r="AU141" s="238" t="s">
        <v>88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168</v>
      </c>
      <c r="BM141" s="238" t="s">
        <v>201</v>
      </c>
    </row>
    <row r="142" s="2" customFormat="1" ht="24.15" customHeight="1">
      <c r="A142" s="38"/>
      <c r="B142" s="39"/>
      <c r="C142" s="226" t="s">
        <v>202</v>
      </c>
      <c r="D142" s="226" t="s">
        <v>164</v>
      </c>
      <c r="E142" s="227" t="s">
        <v>203</v>
      </c>
      <c r="F142" s="228" t="s">
        <v>204</v>
      </c>
      <c r="G142" s="229" t="s">
        <v>205</v>
      </c>
      <c r="H142" s="230">
        <v>66.239999999999995</v>
      </c>
      <c r="I142" s="231"/>
      <c r="J142" s="232">
        <f>ROUND(I142*H142,2)</f>
        <v>0</v>
      </c>
      <c r="K142" s="233"/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168</v>
      </c>
      <c r="AT142" s="238" t="s">
        <v>164</v>
      </c>
      <c r="AU142" s="238" t="s">
        <v>88</v>
      </c>
      <c r="AY142" s="17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86</v>
      </c>
      <c r="BK142" s="239">
        <f>ROUND(I142*H142,2)</f>
        <v>0</v>
      </c>
      <c r="BL142" s="17" t="s">
        <v>168</v>
      </c>
      <c r="BM142" s="238" t="s">
        <v>206</v>
      </c>
    </row>
    <row r="143" s="13" customFormat="1">
      <c r="A143" s="13"/>
      <c r="B143" s="240"/>
      <c r="C143" s="241"/>
      <c r="D143" s="242" t="s">
        <v>178</v>
      </c>
      <c r="E143" s="241"/>
      <c r="F143" s="244" t="s">
        <v>207</v>
      </c>
      <c r="G143" s="241"/>
      <c r="H143" s="245">
        <v>66.239999999999995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49"/>
      <c r="U143" s="25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178</v>
      </c>
      <c r="AU143" s="251" t="s">
        <v>88</v>
      </c>
      <c r="AV143" s="13" t="s">
        <v>88</v>
      </c>
      <c r="AW143" s="13" t="s">
        <v>4</v>
      </c>
      <c r="AX143" s="13" t="s">
        <v>86</v>
      </c>
      <c r="AY143" s="251" t="s">
        <v>162</v>
      </c>
    </row>
    <row r="144" s="2" customFormat="1" ht="24.15" customHeight="1">
      <c r="A144" s="38"/>
      <c r="B144" s="39"/>
      <c r="C144" s="226" t="s">
        <v>208</v>
      </c>
      <c r="D144" s="226" t="s">
        <v>164</v>
      </c>
      <c r="E144" s="227" t="s">
        <v>209</v>
      </c>
      <c r="F144" s="228" t="s">
        <v>210</v>
      </c>
      <c r="G144" s="229" t="s">
        <v>167</v>
      </c>
      <c r="H144" s="230">
        <v>134.40000000000001</v>
      </c>
      <c r="I144" s="231"/>
      <c r="J144" s="232">
        <f>ROUND(I144*H144,2)</f>
        <v>0</v>
      </c>
      <c r="K144" s="233"/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6">
        <f>S144*H144</f>
        <v>0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168</v>
      </c>
      <c r="AT144" s="238" t="s">
        <v>164</v>
      </c>
      <c r="AU144" s="238" t="s">
        <v>88</v>
      </c>
      <c r="AY144" s="17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86</v>
      </c>
      <c r="BK144" s="239">
        <f>ROUND(I144*H144,2)</f>
        <v>0</v>
      </c>
      <c r="BL144" s="17" t="s">
        <v>168</v>
      </c>
      <c r="BM144" s="238" t="s">
        <v>211</v>
      </c>
    </row>
    <row r="145" s="13" customFormat="1">
      <c r="A145" s="13"/>
      <c r="B145" s="240"/>
      <c r="C145" s="241"/>
      <c r="D145" s="242" t="s">
        <v>178</v>
      </c>
      <c r="E145" s="243" t="s">
        <v>1</v>
      </c>
      <c r="F145" s="244" t="s">
        <v>212</v>
      </c>
      <c r="G145" s="241"/>
      <c r="H145" s="245">
        <v>134.40000000000001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49"/>
      <c r="U145" s="25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178</v>
      </c>
      <c r="AU145" s="251" t="s">
        <v>88</v>
      </c>
      <c r="AV145" s="13" t="s">
        <v>88</v>
      </c>
      <c r="AW145" s="13" t="s">
        <v>34</v>
      </c>
      <c r="AX145" s="13" t="s">
        <v>86</v>
      </c>
      <c r="AY145" s="251" t="s">
        <v>162</v>
      </c>
    </row>
    <row r="146" s="2" customFormat="1" ht="24.15" customHeight="1">
      <c r="A146" s="38"/>
      <c r="B146" s="39"/>
      <c r="C146" s="226" t="s">
        <v>213</v>
      </c>
      <c r="D146" s="226" t="s">
        <v>164</v>
      </c>
      <c r="E146" s="227" t="s">
        <v>214</v>
      </c>
      <c r="F146" s="228" t="s">
        <v>215</v>
      </c>
      <c r="G146" s="229" t="s">
        <v>167</v>
      </c>
      <c r="H146" s="230">
        <v>134.40000000000001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168</v>
      </c>
      <c r="AT146" s="238" t="s">
        <v>164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168</v>
      </c>
      <c r="BM146" s="238" t="s">
        <v>216</v>
      </c>
    </row>
    <row r="147" s="2" customFormat="1" ht="14.4" customHeight="1">
      <c r="A147" s="38"/>
      <c r="B147" s="39"/>
      <c r="C147" s="252" t="s">
        <v>217</v>
      </c>
      <c r="D147" s="252" t="s">
        <v>218</v>
      </c>
      <c r="E147" s="253" t="s">
        <v>219</v>
      </c>
      <c r="F147" s="254" t="s">
        <v>220</v>
      </c>
      <c r="G147" s="255" t="s">
        <v>205</v>
      </c>
      <c r="H147" s="256">
        <v>48.384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43</v>
      </c>
      <c r="O147" s="91"/>
      <c r="P147" s="236">
        <f>O147*H147</f>
        <v>0</v>
      </c>
      <c r="Q147" s="236">
        <v>1</v>
      </c>
      <c r="R147" s="236">
        <f>Q147*H147</f>
        <v>48.384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198</v>
      </c>
      <c r="AT147" s="238" t="s">
        <v>218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168</v>
      </c>
      <c r="BM147" s="238" t="s">
        <v>221</v>
      </c>
    </row>
    <row r="148" s="13" customFormat="1">
      <c r="A148" s="13"/>
      <c r="B148" s="240"/>
      <c r="C148" s="241"/>
      <c r="D148" s="242" t="s">
        <v>178</v>
      </c>
      <c r="E148" s="243" t="s">
        <v>1</v>
      </c>
      <c r="F148" s="244" t="s">
        <v>222</v>
      </c>
      <c r="G148" s="241"/>
      <c r="H148" s="245">
        <v>48.384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49"/>
      <c r="U148" s="25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178</v>
      </c>
      <c r="AU148" s="251" t="s">
        <v>88</v>
      </c>
      <c r="AV148" s="13" t="s">
        <v>88</v>
      </c>
      <c r="AW148" s="13" t="s">
        <v>34</v>
      </c>
      <c r="AX148" s="13" t="s">
        <v>86</v>
      </c>
      <c r="AY148" s="251" t="s">
        <v>162</v>
      </c>
    </row>
    <row r="149" s="2" customFormat="1" ht="24.15" customHeight="1">
      <c r="A149" s="38"/>
      <c r="B149" s="39"/>
      <c r="C149" s="226" t="s">
        <v>223</v>
      </c>
      <c r="D149" s="226" t="s">
        <v>164</v>
      </c>
      <c r="E149" s="227" t="s">
        <v>224</v>
      </c>
      <c r="F149" s="228" t="s">
        <v>225</v>
      </c>
      <c r="G149" s="229" t="s">
        <v>167</v>
      </c>
      <c r="H149" s="230">
        <v>134.40000000000001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168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168</v>
      </c>
      <c r="BM149" s="238" t="s">
        <v>226</v>
      </c>
    </row>
    <row r="150" s="2" customFormat="1" ht="14.4" customHeight="1">
      <c r="A150" s="38"/>
      <c r="B150" s="39"/>
      <c r="C150" s="252" t="s">
        <v>227</v>
      </c>
      <c r="D150" s="252" t="s">
        <v>218</v>
      </c>
      <c r="E150" s="253" t="s">
        <v>228</v>
      </c>
      <c r="F150" s="254" t="s">
        <v>229</v>
      </c>
      <c r="G150" s="255" t="s">
        <v>230</v>
      </c>
      <c r="H150" s="256">
        <v>2.016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43</v>
      </c>
      <c r="O150" s="91"/>
      <c r="P150" s="236">
        <f>O150*H150</f>
        <v>0</v>
      </c>
      <c r="Q150" s="236">
        <v>0.001</v>
      </c>
      <c r="R150" s="236">
        <f>Q150*H150</f>
        <v>0.002016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198</v>
      </c>
      <c r="AT150" s="238" t="s">
        <v>218</v>
      </c>
      <c r="AU150" s="238" t="s">
        <v>88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168</v>
      </c>
      <c r="BM150" s="238" t="s">
        <v>231</v>
      </c>
    </row>
    <row r="151" s="13" customFormat="1">
      <c r="A151" s="13"/>
      <c r="B151" s="240"/>
      <c r="C151" s="241"/>
      <c r="D151" s="242" t="s">
        <v>178</v>
      </c>
      <c r="E151" s="241"/>
      <c r="F151" s="244" t="s">
        <v>232</v>
      </c>
      <c r="G151" s="241"/>
      <c r="H151" s="245">
        <v>2.016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49"/>
      <c r="U151" s="25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178</v>
      </c>
      <c r="AU151" s="251" t="s">
        <v>88</v>
      </c>
      <c r="AV151" s="13" t="s">
        <v>88</v>
      </c>
      <c r="AW151" s="13" t="s">
        <v>4</v>
      </c>
      <c r="AX151" s="13" t="s">
        <v>86</v>
      </c>
      <c r="AY151" s="251" t="s">
        <v>162</v>
      </c>
    </row>
    <row r="152" s="12" customFormat="1" ht="22.8" customHeight="1">
      <c r="A152" s="12"/>
      <c r="B152" s="210"/>
      <c r="C152" s="211"/>
      <c r="D152" s="212" t="s">
        <v>77</v>
      </c>
      <c r="E152" s="224" t="s">
        <v>88</v>
      </c>
      <c r="F152" s="224" t="s">
        <v>233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SUM(P153:P159)</f>
        <v>0</v>
      </c>
      <c r="Q152" s="218"/>
      <c r="R152" s="219">
        <f>SUM(R153:R159)</f>
        <v>27.766377599999998</v>
      </c>
      <c r="S152" s="218"/>
      <c r="T152" s="219">
        <f>SUM(T153:T159)</f>
        <v>0</v>
      </c>
      <c r="U152" s="220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86</v>
      </c>
      <c r="AT152" s="222" t="s">
        <v>77</v>
      </c>
      <c r="AU152" s="222" t="s">
        <v>86</v>
      </c>
      <c r="AY152" s="221" t="s">
        <v>162</v>
      </c>
      <c r="BK152" s="223">
        <f>SUM(BK153:BK159)</f>
        <v>0</v>
      </c>
    </row>
    <row r="153" s="2" customFormat="1" ht="24.15" customHeight="1">
      <c r="A153" s="38"/>
      <c r="B153" s="39"/>
      <c r="C153" s="226" t="s">
        <v>8</v>
      </c>
      <c r="D153" s="226" t="s">
        <v>164</v>
      </c>
      <c r="E153" s="227" t="s">
        <v>234</v>
      </c>
      <c r="F153" s="228" t="s">
        <v>235</v>
      </c>
      <c r="G153" s="229" t="s">
        <v>176</v>
      </c>
      <c r="H153" s="230">
        <v>2.48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2.1600000000000001</v>
      </c>
      <c r="R153" s="236">
        <f>Q153*H153</f>
        <v>5.3568000000000007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168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168</v>
      </c>
      <c r="BM153" s="238" t="s">
        <v>236</v>
      </c>
    </row>
    <row r="154" s="13" customFormat="1">
      <c r="A154" s="13"/>
      <c r="B154" s="240"/>
      <c r="C154" s="241"/>
      <c r="D154" s="242" t="s">
        <v>178</v>
      </c>
      <c r="E154" s="243" t="s">
        <v>1</v>
      </c>
      <c r="F154" s="244" t="s">
        <v>237</v>
      </c>
      <c r="G154" s="241"/>
      <c r="H154" s="245">
        <v>2.48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49"/>
      <c r="U154" s="25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178</v>
      </c>
      <c r="AU154" s="251" t="s">
        <v>88</v>
      </c>
      <c r="AV154" s="13" t="s">
        <v>88</v>
      </c>
      <c r="AW154" s="13" t="s">
        <v>34</v>
      </c>
      <c r="AX154" s="13" t="s">
        <v>86</v>
      </c>
      <c r="AY154" s="251" t="s">
        <v>162</v>
      </c>
    </row>
    <row r="155" s="2" customFormat="1" ht="14.4" customHeight="1">
      <c r="A155" s="38"/>
      <c r="B155" s="39"/>
      <c r="C155" s="226" t="s">
        <v>238</v>
      </c>
      <c r="D155" s="226" t="s">
        <v>164</v>
      </c>
      <c r="E155" s="227" t="s">
        <v>239</v>
      </c>
      <c r="F155" s="228" t="s">
        <v>240</v>
      </c>
      <c r="G155" s="229" t="s">
        <v>176</v>
      </c>
      <c r="H155" s="230">
        <v>9.9199999999999999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2.2563399999999998</v>
      </c>
      <c r="R155" s="236">
        <f>Q155*H155</f>
        <v>22.382892799999997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241</v>
      </c>
    </row>
    <row r="156" s="13" customFormat="1">
      <c r="A156" s="13"/>
      <c r="B156" s="240"/>
      <c r="C156" s="241"/>
      <c r="D156" s="242" t="s">
        <v>178</v>
      </c>
      <c r="E156" s="243" t="s">
        <v>1</v>
      </c>
      <c r="F156" s="244" t="s">
        <v>242</v>
      </c>
      <c r="G156" s="241"/>
      <c r="H156" s="245">
        <v>9.9199999999999999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49"/>
      <c r="U156" s="25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178</v>
      </c>
      <c r="AU156" s="251" t="s">
        <v>88</v>
      </c>
      <c r="AV156" s="13" t="s">
        <v>88</v>
      </c>
      <c r="AW156" s="13" t="s">
        <v>34</v>
      </c>
      <c r="AX156" s="13" t="s">
        <v>86</v>
      </c>
      <c r="AY156" s="251" t="s">
        <v>162</v>
      </c>
    </row>
    <row r="157" s="2" customFormat="1" ht="14.4" customHeight="1">
      <c r="A157" s="38"/>
      <c r="B157" s="39"/>
      <c r="C157" s="226" t="s">
        <v>243</v>
      </c>
      <c r="D157" s="226" t="s">
        <v>164</v>
      </c>
      <c r="E157" s="227" t="s">
        <v>244</v>
      </c>
      <c r="F157" s="228" t="s">
        <v>245</v>
      </c>
      <c r="G157" s="229" t="s">
        <v>167</v>
      </c>
      <c r="H157" s="230">
        <v>9.9199999999999999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0.0026900000000000001</v>
      </c>
      <c r="R157" s="236">
        <f>Q157*H157</f>
        <v>0.026684800000000002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168</v>
      </c>
      <c r="AT157" s="238" t="s">
        <v>164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168</v>
      </c>
      <c r="BM157" s="238" t="s">
        <v>246</v>
      </c>
    </row>
    <row r="158" s="13" customFormat="1">
      <c r="A158" s="13"/>
      <c r="B158" s="240"/>
      <c r="C158" s="241"/>
      <c r="D158" s="242" t="s">
        <v>178</v>
      </c>
      <c r="E158" s="243" t="s">
        <v>1</v>
      </c>
      <c r="F158" s="244" t="s">
        <v>247</v>
      </c>
      <c r="G158" s="241"/>
      <c r="H158" s="245">
        <v>9.9199999999999999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49"/>
      <c r="U158" s="25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178</v>
      </c>
      <c r="AU158" s="251" t="s">
        <v>88</v>
      </c>
      <c r="AV158" s="13" t="s">
        <v>88</v>
      </c>
      <c r="AW158" s="13" t="s">
        <v>34</v>
      </c>
      <c r="AX158" s="13" t="s">
        <v>86</v>
      </c>
      <c r="AY158" s="251" t="s">
        <v>162</v>
      </c>
    </row>
    <row r="159" s="2" customFormat="1" ht="14.4" customHeight="1">
      <c r="A159" s="38"/>
      <c r="B159" s="39"/>
      <c r="C159" s="226" t="s">
        <v>248</v>
      </c>
      <c r="D159" s="226" t="s">
        <v>164</v>
      </c>
      <c r="E159" s="227" t="s">
        <v>249</v>
      </c>
      <c r="F159" s="228" t="s">
        <v>250</v>
      </c>
      <c r="G159" s="229" t="s">
        <v>167</v>
      </c>
      <c r="H159" s="230">
        <v>9.9199999999999999</v>
      </c>
      <c r="I159" s="231"/>
      <c r="J159" s="232">
        <f>ROUND(I159*H159,2)</f>
        <v>0</v>
      </c>
      <c r="K159" s="233"/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168</v>
      </c>
      <c r="AT159" s="238" t="s">
        <v>164</v>
      </c>
      <c r="AU159" s="238" t="s">
        <v>88</v>
      </c>
      <c r="AY159" s="17" t="s">
        <v>162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86</v>
      </c>
      <c r="BK159" s="239">
        <f>ROUND(I159*H159,2)</f>
        <v>0</v>
      </c>
      <c r="BL159" s="17" t="s">
        <v>168</v>
      </c>
      <c r="BM159" s="238" t="s">
        <v>251</v>
      </c>
    </row>
    <row r="160" s="12" customFormat="1" ht="22.8" customHeight="1">
      <c r="A160" s="12"/>
      <c r="B160" s="210"/>
      <c r="C160" s="211"/>
      <c r="D160" s="212" t="s">
        <v>77</v>
      </c>
      <c r="E160" s="224" t="s">
        <v>173</v>
      </c>
      <c r="F160" s="224" t="s">
        <v>252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SUM(P161:P171)</f>
        <v>0</v>
      </c>
      <c r="Q160" s="218"/>
      <c r="R160" s="219">
        <f>SUM(R161:R171)</f>
        <v>3.9118328</v>
      </c>
      <c r="S160" s="218"/>
      <c r="T160" s="219">
        <f>SUM(T161:T171)</f>
        <v>0</v>
      </c>
      <c r="U160" s="220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86</v>
      </c>
      <c r="AT160" s="222" t="s">
        <v>77</v>
      </c>
      <c r="AU160" s="222" t="s">
        <v>86</v>
      </c>
      <c r="AY160" s="221" t="s">
        <v>162</v>
      </c>
      <c r="BK160" s="223">
        <f>SUM(BK161:BK171)</f>
        <v>0</v>
      </c>
    </row>
    <row r="161" s="2" customFormat="1" ht="24.15" customHeight="1">
      <c r="A161" s="38"/>
      <c r="B161" s="39"/>
      <c r="C161" s="226" t="s">
        <v>253</v>
      </c>
      <c r="D161" s="226" t="s">
        <v>164</v>
      </c>
      <c r="E161" s="227" t="s">
        <v>254</v>
      </c>
      <c r="F161" s="228" t="s">
        <v>255</v>
      </c>
      <c r="G161" s="229" t="s">
        <v>256</v>
      </c>
      <c r="H161" s="230">
        <v>12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168</v>
      </c>
      <c r="AT161" s="238" t="s">
        <v>164</v>
      </c>
      <c r="AU161" s="238" t="s">
        <v>88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168</v>
      </c>
      <c r="BM161" s="238" t="s">
        <v>257</v>
      </c>
    </row>
    <row r="162" s="13" customFormat="1">
      <c r="A162" s="13"/>
      <c r="B162" s="240"/>
      <c r="C162" s="241"/>
      <c r="D162" s="242" t="s">
        <v>178</v>
      </c>
      <c r="E162" s="243" t="s">
        <v>1</v>
      </c>
      <c r="F162" s="244" t="s">
        <v>258</v>
      </c>
      <c r="G162" s="241"/>
      <c r="H162" s="245">
        <v>12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49"/>
      <c r="U162" s="25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178</v>
      </c>
      <c r="AU162" s="251" t="s">
        <v>88</v>
      </c>
      <c r="AV162" s="13" t="s">
        <v>88</v>
      </c>
      <c r="AW162" s="13" t="s">
        <v>34</v>
      </c>
      <c r="AX162" s="13" t="s">
        <v>86</v>
      </c>
      <c r="AY162" s="251" t="s">
        <v>162</v>
      </c>
    </row>
    <row r="163" s="2" customFormat="1" ht="37.8" customHeight="1">
      <c r="A163" s="38"/>
      <c r="B163" s="39"/>
      <c r="C163" s="252" t="s">
        <v>259</v>
      </c>
      <c r="D163" s="252" t="s">
        <v>218</v>
      </c>
      <c r="E163" s="253" t="s">
        <v>260</v>
      </c>
      <c r="F163" s="254" t="s">
        <v>261</v>
      </c>
      <c r="G163" s="255" t="s">
        <v>256</v>
      </c>
      <c r="H163" s="256">
        <v>12</v>
      </c>
      <c r="I163" s="257"/>
      <c r="J163" s="258">
        <f>ROUND(I163*H163,2)</f>
        <v>0</v>
      </c>
      <c r="K163" s="259"/>
      <c r="L163" s="260"/>
      <c r="M163" s="261" t="s">
        <v>1</v>
      </c>
      <c r="N163" s="262" t="s">
        <v>43</v>
      </c>
      <c r="O163" s="91"/>
      <c r="P163" s="236">
        <f>O163*H163</f>
        <v>0</v>
      </c>
      <c r="Q163" s="236">
        <v>0.0035000000000000001</v>
      </c>
      <c r="R163" s="236">
        <f>Q163*H163</f>
        <v>0.042000000000000003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198</v>
      </c>
      <c r="AT163" s="238" t="s">
        <v>218</v>
      </c>
      <c r="AU163" s="238" t="s">
        <v>88</v>
      </c>
      <c r="AY163" s="17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86</v>
      </c>
      <c r="BK163" s="239">
        <f>ROUND(I163*H163,2)</f>
        <v>0</v>
      </c>
      <c r="BL163" s="17" t="s">
        <v>168</v>
      </c>
      <c r="BM163" s="238" t="s">
        <v>262</v>
      </c>
    </row>
    <row r="164" s="13" customFormat="1">
      <c r="A164" s="13"/>
      <c r="B164" s="240"/>
      <c r="C164" s="241"/>
      <c r="D164" s="242" t="s">
        <v>178</v>
      </c>
      <c r="E164" s="241"/>
      <c r="F164" s="244" t="s">
        <v>263</v>
      </c>
      <c r="G164" s="241"/>
      <c r="H164" s="245">
        <v>12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49"/>
      <c r="U164" s="250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178</v>
      </c>
      <c r="AU164" s="251" t="s">
        <v>88</v>
      </c>
      <c r="AV164" s="13" t="s">
        <v>88</v>
      </c>
      <c r="AW164" s="13" t="s">
        <v>4</v>
      </c>
      <c r="AX164" s="13" t="s">
        <v>86</v>
      </c>
      <c r="AY164" s="251" t="s">
        <v>162</v>
      </c>
    </row>
    <row r="165" s="2" customFormat="1" ht="24.15" customHeight="1">
      <c r="A165" s="38"/>
      <c r="B165" s="39"/>
      <c r="C165" s="226" t="s">
        <v>7</v>
      </c>
      <c r="D165" s="226" t="s">
        <v>164</v>
      </c>
      <c r="E165" s="227" t="s">
        <v>264</v>
      </c>
      <c r="F165" s="228" t="s">
        <v>265</v>
      </c>
      <c r="G165" s="229" t="s">
        <v>266</v>
      </c>
      <c r="H165" s="230">
        <v>24.800000000000001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168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168</v>
      </c>
      <c r="BM165" s="238" t="s">
        <v>267</v>
      </c>
    </row>
    <row r="166" s="13" customFormat="1">
      <c r="A166" s="13"/>
      <c r="B166" s="240"/>
      <c r="C166" s="241"/>
      <c r="D166" s="242" t="s">
        <v>178</v>
      </c>
      <c r="E166" s="243" t="s">
        <v>1</v>
      </c>
      <c r="F166" s="244" t="s">
        <v>268</v>
      </c>
      <c r="G166" s="241"/>
      <c r="H166" s="245">
        <v>24.800000000000001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49"/>
      <c r="U166" s="250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178</v>
      </c>
      <c r="AU166" s="251" t="s">
        <v>88</v>
      </c>
      <c r="AV166" s="13" t="s">
        <v>88</v>
      </c>
      <c r="AW166" s="13" t="s">
        <v>34</v>
      </c>
      <c r="AX166" s="13" t="s">
        <v>86</v>
      </c>
      <c r="AY166" s="251" t="s">
        <v>162</v>
      </c>
    </row>
    <row r="167" s="2" customFormat="1" ht="49.05" customHeight="1">
      <c r="A167" s="38"/>
      <c r="B167" s="39"/>
      <c r="C167" s="252" t="s">
        <v>269</v>
      </c>
      <c r="D167" s="252" t="s">
        <v>218</v>
      </c>
      <c r="E167" s="253" t="s">
        <v>270</v>
      </c>
      <c r="F167" s="254" t="s">
        <v>271</v>
      </c>
      <c r="G167" s="255" t="s">
        <v>256</v>
      </c>
      <c r="H167" s="256">
        <v>11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43</v>
      </c>
      <c r="O167" s="91"/>
      <c r="P167" s="236">
        <f>O167*H167</f>
        <v>0</v>
      </c>
      <c r="Q167" s="236">
        <v>0.0123</v>
      </c>
      <c r="R167" s="236">
        <f>Q167*H167</f>
        <v>0.1353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198</v>
      </c>
      <c r="AT167" s="238" t="s">
        <v>218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168</v>
      </c>
      <c r="BM167" s="238" t="s">
        <v>272</v>
      </c>
    </row>
    <row r="168" s="13" customFormat="1">
      <c r="A168" s="13"/>
      <c r="B168" s="240"/>
      <c r="C168" s="241"/>
      <c r="D168" s="242" t="s">
        <v>178</v>
      </c>
      <c r="E168" s="243" t="s">
        <v>1</v>
      </c>
      <c r="F168" s="244" t="s">
        <v>273</v>
      </c>
      <c r="G168" s="241"/>
      <c r="H168" s="245">
        <v>11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49"/>
      <c r="U168" s="250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178</v>
      </c>
      <c r="AU168" s="251" t="s">
        <v>88</v>
      </c>
      <c r="AV168" s="13" t="s">
        <v>88</v>
      </c>
      <c r="AW168" s="13" t="s">
        <v>34</v>
      </c>
      <c r="AX168" s="13" t="s">
        <v>86</v>
      </c>
      <c r="AY168" s="251" t="s">
        <v>162</v>
      </c>
    </row>
    <row r="169" s="2" customFormat="1" ht="24.15" customHeight="1">
      <c r="A169" s="38"/>
      <c r="B169" s="39"/>
      <c r="C169" s="226" t="s">
        <v>274</v>
      </c>
      <c r="D169" s="226" t="s">
        <v>164</v>
      </c>
      <c r="E169" s="227" t="s">
        <v>275</v>
      </c>
      <c r="F169" s="228" t="s">
        <v>276</v>
      </c>
      <c r="G169" s="229" t="s">
        <v>167</v>
      </c>
      <c r="H169" s="230">
        <v>9.9199999999999999</v>
      </c>
      <c r="I169" s="231"/>
      <c r="J169" s="232">
        <f>ROUND(I169*H169,2)</f>
        <v>0</v>
      </c>
      <c r="K169" s="233"/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0.29104000000000002</v>
      </c>
      <c r="R169" s="236">
        <f>Q169*H169</f>
        <v>2.8871168000000003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168</v>
      </c>
      <c r="AT169" s="238" t="s">
        <v>164</v>
      </c>
      <c r="AU169" s="238" t="s">
        <v>88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168</v>
      </c>
      <c r="BM169" s="238" t="s">
        <v>277</v>
      </c>
    </row>
    <row r="170" s="13" customFormat="1">
      <c r="A170" s="13"/>
      <c r="B170" s="240"/>
      <c r="C170" s="241"/>
      <c r="D170" s="242" t="s">
        <v>178</v>
      </c>
      <c r="E170" s="243" t="s">
        <v>1</v>
      </c>
      <c r="F170" s="244" t="s">
        <v>278</v>
      </c>
      <c r="G170" s="241"/>
      <c r="H170" s="245">
        <v>9.9199999999999999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49"/>
      <c r="U170" s="25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178</v>
      </c>
      <c r="AU170" s="251" t="s">
        <v>88</v>
      </c>
      <c r="AV170" s="13" t="s">
        <v>88</v>
      </c>
      <c r="AW170" s="13" t="s">
        <v>34</v>
      </c>
      <c r="AX170" s="13" t="s">
        <v>86</v>
      </c>
      <c r="AY170" s="251" t="s">
        <v>162</v>
      </c>
    </row>
    <row r="171" s="2" customFormat="1" ht="24.15" customHeight="1">
      <c r="A171" s="38"/>
      <c r="B171" s="39"/>
      <c r="C171" s="226" t="s">
        <v>279</v>
      </c>
      <c r="D171" s="226" t="s">
        <v>164</v>
      </c>
      <c r="E171" s="227" t="s">
        <v>280</v>
      </c>
      <c r="F171" s="228" t="s">
        <v>281</v>
      </c>
      <c r="G171" s="229" t="s">
        <v>266</v>
      </c>
      <c r="H171" s="230">
        <v>24.800000000000001</v>
      </c>
      <c r="I171" s="231"/>
      <c r="J171" s="232">
        <f>ROUND(I171*H171,2)</f>
        <v>0</v>
      </c>
      <c r="K171" s="233"/>
      <c r="L171" s="44"/>
      <c r="M171" s="234" t="s">
        <v>1</v>
      </c>
      <c r="N171" s="235" t="s">
        <v>43</v>
      </c>
      <c r="O171" s="91"/>
      <c r="P171" s="236">
        <f>O171*H171</f>
        <v>0</v>
      </c>
      <c r="Q171" s="236">
        <v>0.034169999999999999</v>
      </c>
      <c r="R171" s="236">
        <f>Q171*H171</f>
        <v>0.84741599999999995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168</v>
      </c>
      <c r="AT171" s="238" t="s">
        <v>164</v>
      </c>
      <c r="AU171" s="238" t="s">
        <v>88</v>
      </c>
      <c r="AY171" s="17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86</v>
      </c>
      <c r="BK171" s="239">
        <f>ROUND(I171*H171,2)</f>
        <v>0</v>
      </c>
      <c r="BL171" s="17" t="s">
        <v>168</v>
      </c>
      <c r="BM171" s="238" t="s">
        <v>282</v>
      </c>
    </row>
    <row r="172" s="12" customFormat="1" ht="22.8" customHeight="1">
      <c r="A172" s="12"/>
      <c r="B172" s="210"/>
      <c r="C172" s="211"/>
      <c r="D172" s="212" t="s">
        <v>77</v>
      </c>
      <c r="E172" s="224" t="s">
        <v>184</v>
      </c>
      <c r="F172" s="224" t="s">
        <v>283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SUM(P173:P178)</f>
        <v>0</v>
      </c>
      <c r="Q172" s="218"/>
      <c r="R172" s="219">
        <f>SUM(R173:R178)</f>
        <v>12.923591999999999</v>
      </c>
      <c r="S172" s="218"/>
      <c r="T172" s="219">
        <f>SUM(T173:T178)</f>
        <v>0</v>
      </c>
      <c r="U172" s="220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86</v>
      </c>
      <c r="AT172" s="222" t="s">
        <v>77</v>
      </c>
      <c r="AU172" s="222" t="s">
        <v>86</v>
      </c>
      <c r="AY172" s="221" t="s">
        <v>162</v>
      </c>
      <c r="BK172" s="223">
        <f>SUM(BK173:BK178)</f>
        <v>0</v>
      </c>
    </row>
    <row r="173" s="2" customFormat="1" ht="24.15" customHeight="1">
      <c r="A173" s="38"/>
      <c r="B173" s="39"/>
      <c r="C173" s="226" t="s">
        <v>284</v>
      </c>
      <c r="D173" s="226" t="s">
        <v>164</v>
      </c>
      <c r="E173" s="227" t="s">
        <v>285</v>
      </c>
      <c r="F173" s="228" t="s">
        <v>286</v>
      </c>
      <c r="G173" s="229" t="s">
        <v>176</v>
      </c>
      <c r="H173" s="230">
        <v>6</v>
      </c>
      <c r="I173" s="231"/>
      <c r="J173" s="232">
        <f>ROUND(I173*H173,2)</f>
        <v>0</v>
      </c>
      <c r="K173" s="233"/>
      <c r="L173" s="44"/>
      <c r="M173" s="234" t="s">
        <v>1</v>
      </c>
      <c r="N173" s="235" t="s">
        <v>43</v>
      </c>
      <c r="O173" s="91"/>
      <c r="P173" s="236">
        <f>O173*H173</f>
        <v>0</v>
      </c>
      <c r="Q173" s="236">
        <v>1.48</v>
      </c>
      <c r="R173" s="236">
        <f>Q173*H173</f>
        <v>8.879999999999999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168</v>
      </c>
      <c r="AT173" s="238" t="s">
        <v>164</v>
      </c>
      <c r="AU173" s="238" t="s">
        <v>88</v>
      </c>
      <c r="AY173" s="17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86</v>
      </c>
      <c r="BK173" s="239">
        <f>ROUND(I173*H173,2)</f>
        <v>0</v>
      </c>
      <c r="BL173" s="17" t="s">
        <v>168</v>
      </c>
      <c r="BM173" s="238" t="s">
        <v>287</v>
      </c>
    </row>
    <row r="174" s="13" customFormat="1">
      <c r="A174" s="13"/>
      <c r="B174" s="240"/>
      <c r="C174" s="241"/>
      <c r="D174" s="242" t="s">
        <v>178</v>
      </c>
      <c r="E174" s="243" t="s">
        <v>1</v>
      </c>
      <c r="F174" s="244" t="s">
        <v>288</v>
      </c>
      <c r="G174" s="241"/>
      <c r="H174" s="245">
        <v>6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49"/>
      <c r="U174" s="25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178</v>
      </c>
      <c r="AU174" s="251" t="s">
        <v>88</v>
      </c>
      <c r="AV174" s="13" t="s">
        <v>88</v>
      </c>
      <c r="AW174" s="13" t="s">
        <v>34</v>
      </c>
      <c r="AX174" s="13" t="s">
        <v>86</v>
      </c>
      <c r="AY174" s="251" t="s">
        <v>162</v>
      </c>
    </row>
    <row r="175" s="2" customFormat="1" ht="24.15" customHeight="1">
      <c r="A175" s="38"/>
      <c r="B175" s="39"/>
      <c r="C175" s="226" t="s">
        <v>289</v>
      </c>
      <c r="D175" s="226" t="s">
        <v>164</v>
      </c>
      <c r="E175" s="227" t="s">
        <v>290</v>
      </c>
      <c r="F175" s="228" t="s">
        <v>291</v>
      </c>
      <c r="G175" s="229" t="s">
        <v>167</v>
      </c>
      <c r="H175" s="230">
        <v>16.800000000000001</v>
      </c>
      <c r="I175" s="231"/>
      <c r="J175" s="232">
        <f>ROUND(I175*H175,2)</f>
        <v>0</v>
      </c>
      <c r="K175" s="233"/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0.085650000000000004</v>
      </c>
      <c r="R175" s="236">
        <f>Q175*H175</f>
        <v>1.4389200000000002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168</v>
      </c>
      <c r="AT175" s="238" t="s">
        <v>164</v>
      </c>
      <c r="AU175" s="238" t="s">
        <v>88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168</v>
      </c>
      <c r="BM175" s="238" t="s">
        <v>292</v>
      </c>
    </row>
    <row r="176" s="13" customFormat="1">
      <c r="A176" s="13"/>
      <c r="B176" s="240"/>
      <c r="C176" s="241"/>
      <c r="D176" s="242" t="s">
        <v>178</v>
      </c>
      <c r="E176" s="243" t="s">
        <v>1</v>
      </c>
      <c r="F176" s="244" t="s">
        <v>293</v>
      </c>
      <c r="G176" s="241"/>
      <c r="H176" s="245">
        <v>16.800000000000001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49"/>
      <c r="U176" s="25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178</v>
      </c>
      <c r="AU176" s="251" t="s">
        <v>88</v>
      </c>
      <c r="AV176" s="13" t="s">
        <v>88</v>
      </c>
      <c r="AW176" s="13" t="s">
        <v>34</v>
      </c>
      <c r="AX176" s="13" t="s">
        <v>86</v>
      </c>
      <c r="AY176" s="251" t="s">
        <v>162</v>
      </c>
    </row>
    <row r="177" s="2" customFormat="1" ht="14.4" customHeight="1">
      <c r="A177" s="38"/>
      <c r="B177" s="39"/>
      <c r="C177" s="252" t="s">
        <v>294</v>
      </c>
      <c r="D177" s="252" t="s">
        <v>218</v>
      </c>
      <c r="E177" s="253" t="s">
        <v>295</v>
      </c>
      <c r="F177" s="254" t="s">
        <v>296</v>
      </c>
      <c r="G177" s="255" t="s">
        <v>167</v>
      </c>
      <c r="H177" s="256">
        <v>17.135999999999999</v>
      </c>
      <c r="I177" s="257"/>
      <c r="J177" s="258">
        <f>ROUND(I177*H177,2)</f>
        <v>0</v>
      </c>
      <c r="K177" s="259"/>
      <c r="L177" s="260"/>
      <c r="M177" s="261" t="s">
        <v>1</v>
      </c>
      <c r="N177" s="262" t="s">
        <v>43</v>
      </c>
      <c r="O177" s="91"/>
      <c r="P177" s="236">
        <f>O177*H177</f>
        <v>0</v>
      </c>
      <c r="Q177" s="236">
        <v>0.152</v>
      </c>
      <c r="R177" s="236">
        <f>Q177*H177</f>
        <v>2.6046719999999999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198</v>
      </c>
      <c r="AT177" s="238" t="s">
        <v>218</v>
      </c>
      <c r="AU177" s="238" t="s">
        <v>88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168</v>
      </c>
      <c r="BM177" s="238" t="s">
        <v>297</v>
      </c>
    </row>
    <row r="178" s="13" customFormat="1">
      <c r="A178" s="13"/>
      <c r="B178" s="240"/>
      <c r="C178" s="241"/>
      <c r="D178" s="242" t="s">
        <v>178</v>
      </c>
      <c r="E178" s="241"/>
      <c r="F178" s="244" t="s">
        <v>298</v>
      </c>
      <c r="G178" s="241"/>
      <c r="H178" s="245">
        <v>17.135999999999999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49"/>
      <c r="U178" s="25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178</v>
      </c>
      <c r="AU178" s="251" t="s">
        <v>88</v>
      </c>
      <c r="AV178" s="13" t="s">
        <v>88</v>
      </c>
      <c r="AW178" s="13" t="s">
        <v>4</v>
      </c>
      <c r="AX178" s="13" t="s">
        <v>86</v>
      </c>
      <c r="AY178" s="251" t="s">
        <v>162</v>
      </c>
    </row>
    <row r="179" s="12" customFormat="1" ht="22.8" customHeight="1">
      <c r="A179" s="12"/>
      <c r="B179" s="210"/>
      <c r="C179" s="211"/>
      <c r="D179" s="212" t="s">
        <v>77</v>
      </c>
      <c r="E179" s="224" t="s">
        <v>202</v>
      </c>
      <c r="F179" s="224" t="s">
        <v>299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SUM(P180:P187)</f>
        <v>0</v>
      </c>
      <c r="Q179" s="218"/>
      <c r="R179" s="219">
        <f>SUM(R180:R187)</f>
        <v>0</v>
      </c>
      <c r="S179" s="218"/>
      <c r="T179" s="219">
        <f>SUM(T180:T187)</f>
        <v>481.54240000000004</v>
      </c>
      <c r="U179" s="220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86</v>
      </c>
      <c r="AT179" s="222" t="s">
        <v>77</v>
      </c>
      <c r="AU179" s="222" t="s">
        <v>86</v>
      </c>
      <c r="AY179" s="221" t="s">
        <v>162</v>
      </c>
      <c r="BK179" s="223">
        <f>SUM(BK180:BK187)</f>
        <v>0</v>
      </c>
    </row>
    <row r="180" s="2" customFormat="1" ht="14.4" customHeight="1">
      <c r="A180" s="38"/>
      <c r="B180" s="39"/>
      <c r="C180" s="226" t="s">
        <v>300</v>
      </c>
      <c r="D180" s="226" t="s">
        <v>164</v>
      </c>
      <c r="E180" s="227" t="s">
        <v>301</v>
      </c>
      <c r="F180" s="228" t="s">
        <v>302</v>
      </c>
      <c r="G180" s="229" t="s">
        <v>303</v>
      </c>
      <c r="H180" s="230">
        <v>1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168</v>
      </c>
      <c r="AT180" s="238" t="s">
        <v>164</v>
      </c>
      <c r="AU180" s="238" t="s">
        <v>88</v>
      </c>
      <c r="AY180" s="17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86</v>
      </c>
      <c r="BK180" s="239">
        <f>ROUND(I180*H180,2)</f>
        <v>0</v>
      </c>
      <c r="BL180" s="17" t="s">
        <v>168</v>
      </c>
      <c r="BM180" s="238" t="s">
        <v>304</v>
      </c>
    </row>
    <row r="181" s="2" customFormat="1" ht="37.8" customHeight="1">
      <c r="A181" s="38"/>
      <c r="B181" s="39"/>
      <c r="C181" s="226" t="s">
        <v>305</v>
      </c>
      <c r="D181" s="226" t="s">
        <v>164</v>
      </c>
      <c r="E181" s="227" t="s">
        <v>306</v>
      </c>
      <c r="F181" s="228" t="s">
        <v>307</v>
      </c>
      <c r="G181" s="229" t="s">
        <v>303</v>
      </c>
      <c r="H181" s="230">
        <v>1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168</v>
      </c>
      <c r="BM181" s="238" t="s">
        <v>308</v>
      </c>
    </row>
    <row r="182" s="2" customFormat="1" ht="24.15" customHeight="1">
      <c r="A182" s="38"/>
      <c r="B182" s="39"/>
      <c r="C182" s="226" t="s">
        <v>309</v>
      </c>
      <c r="D182" s="226" t="s">
        <v>164</v>
      </c>
      <c r="E182" s="227" t="s">
        <v>310</v>
      </c>
      <c r="F182" s="228" t="s">
        <v>311</v>
      </c>
      <c r="G182" s="229" t="s">
        <v>176</v>
      </c>
      <c r="H182" s="230">
        <v>604.79999999999995</v>
      </c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0.65000000000000002</v>
      </c>
      <c r="T182" s="236">
        <f>S182*H182</f>
        <v>393.12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168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168</v>
      </c>
      <c r="BM182" s="238" t="s">
        <v>312</v>
      </c>
    </row>
    <row r="183" s="13" customFormat="1">
      <c r="A183" s="13"/>
      <c r="B183" s="240"/>
      <c r="C183" s="241"/>
      <c r="D183" s="242" t="s">
        <v>178</v>
      </c>
      <c r="E183" s="243" t="s">
        <v>1</v>
      </c>
      <c r="F183" s="244" t="s">
        <v>313</v>
      </c>
      <c r="G183" s="241"/>
      <c r="H183" s="245">
        <v>604.79999999999995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49"/>
      <c r="U183" s="25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178</v>
      </c>
      <c r="AU183" s="251" t="s">
        <v>88</v>
      </c>
      <c r="AV183" s="13" t="s">
        <v>88</v>
      </c>
      <c r="AW183" s="13" t="s">
        <v>34</v>
      </c>
      <c r="AX183" s="13" t="s">
        <v>86</v>
      </c>
      <c r="AY183" s="251" t="s">
        <v>162</v>
      </c>
    </row>
    <row r="184" s="2" customFormat="1" ht="14.4" customHeight="1">
      <c r="A184" s="38"/>
      <c r="B184" s="39"/>
      <c r="C184" s="226" t="s">
        <v>314</v>
      </c>
      <c r="D184" s="226" t="s">
        <v>164</v>
      </c>
      <c r="E184" s="227" t="s">
        <v>315</v>
      </c>
      <c r="F184" s="228" t="s">
        <v>316</v>
      </c>
      <c r="G184" s="229" t="s">
        <v>176</v>
      </c>
      <c r="H184" s="230">
        <v>40.192</v>
      </c>
      <c r="I184" s="231"/>
      <c r="J184" s="232">
        <f>ROUND(I184*H184,2)</f>
        <v>0</v>
      </c>
      <c r="K184" s="233"/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2.2000000000000002</v>
      </c>
      <c r="T184" s="236">
        <f>S184*H184</f>
        <v>88.42240000000001</v>
      </c>
      <c r="U184" s="23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168</v>
      </c>
      <c r="AT184" s="238" t="s">
        <v>164</v>
      </c>
      <c r="AU184" s="238" t="s">
        <v>88</v>
      </c>
      <c r="AY184" s="17" t="s">
        <v>162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86</v>
      </c>
      <c r="BK184" s="239">
        <f>ROUND(I184*H184,2)</f>
        <v>0</v>
      </c>
      <c r="BL184" s="17" t="s">
        <v>168</v>
      </c>
      <c r="BM184" s="238" t="s">
        <v>317</v>
      </c>
    </row>
    <row r="185" s="13" customFormat="1">
      <c r="A185" s="13"/>
      <c r="B185" s="240"/>
      <c r="C185" s="241"/>
      <c r="D185" s="242" t="s">
        <v>178</v>
      </c>
      <c r="E185" s="243" t="s">
        <v>1</v>
      </c>
      <c r="F185" s="244" t="s">
        <v>318</v>
      </c>
      <c r="G185" s="241"/>
      <c r="H185" s="245">
        <v>26.879999999999999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49"/>
      <c r="U185" s="25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178</v>
      </c>
      <c r="AU185" s="251" t="s">
        <v>88</v>
      </c>
      <c r="AV185" s="13" t="s">
        <v>88</v>
      </c>
      <c r="AW185" s="13" t="s">
        <v>34</v>
      </c>
      <c r="AX185" s="13" t="s">
        <v>78</v>
      </c>
      <c r="AY185" s="251" t="s">
        <v>162</v>
      </c>
    </row>
    <row r="186" s="13" customFormat="1">
      <c r="A186" s="13"/>
      <c r="B186" s="240"/>
      <c r="C186" s="241"/>
      <c r="D186" s="242" t="s">
        <v>178</v>
      </c>
      <c r="E186" s="243" t="s">
        <v>1</v>
      </c>
      <c r="F186" s="244" t="s">
        <v>319</v>
      </c>
      <c r="G186" s="241"/>
      <c r="H186" s="245">
        <v>13.311999999999999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49"/>
      <c r="U186" s="25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178</v>
      </c>
      <c r="AU186" s="251" t="s">
        <v>88</v>
      </c>
      <c r="AV186" s="13" t="s">
        <v>88</v>
      </c>
      <c r="AW186" s="13" t="s">
        <v>34</v>
      </c>
      <c r="AX186" s="13" t="s">
        <v>78</v>
      </c>
      <c r="AY186" s="251" t="s">
        <v>162</v>
      </c>
    </row>
    <row r="187" s="14" customFormat="1">
      <c r="A187" s="14"/>
      <c r="B187" s="263"/>
      <c r="C187" s="264"/>
      <c r="D187" s="242" t="s">
        <v>178</v>
      </c>
      <c r="E187" s="265" t="s">
        <v>1</v>
      </c>
      <c r="F187" s="266" t="s">
        <v>320</v>
      </c>
      <c r="G187" s="264"/>
      <c r="H187" s="267">
        <v>40.192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1"/>
      <c r="U187" s="272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178</v>
      </c>
      <c r="AU187" s="273" t="s">
        <v>88</v>
      </c>
      <c r="AV187" s="14" t="s">
        <v>168</v>
      </c>
      <c r="AW187" s="14" t="s">
        <v>34</v>
      </c>
      <c r="AX187" s="14" t="s">
        <v>86</v>
      </c>
      <c r="AY187" s="273" t="s">
        <v>162</v>
      </c>
    </row>
    <row r="188" s="12" customFormat="1" ht="22.8" customHeight="1">
      <c r="A188" s="12"/>
      <c r="B188" s="210"/>
      <c r="C188" s="211"/>
      <c r="D188" s="212" t="s">
        <v>77</v>
      </c>
      <c r="E188" s="224" t="s">
        <v>321</v>
      </c>
      <c r="F188" s="224" t="s">
        <v>322</v>
      </c>
      <c r="G188" s="211"/>
      <c r="H188" s="211"/>
      <c r="I188" s="214"/>
      <c r="J188" s="225">
        <f>BK188</f>
        <v>0</v>
      </c>
      <c r="K188" s="211"/>
      <c r="L188" s="216"/>
      <c r="M188" s="217"/>
      <c r="N188" s="218"/>
      <c r="O188" s="218"/>
      <c r="P188" s="219">
        <f>SUM(P189:P202)</f>
        <v>0</v>
      </c>
      <c r="Q188" s="218"/>
      <c r="R188" s="219">
        <f>SUM(R189:R202)</f>
        <v>0</v>
      </c>
      <c r="S188" s="218"/>
      <c r="T188" s="219">
        <f>SUM(T189:T202)</f>
        <v>0</v>
      </c>
      <c r="U188" s="220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86</v>
      </c>
      <c r="AT188" s="222" t="s">
        <v>77</v>
      </c>
      <c r="AU188" s="222" t="s">
        <v>86</v>
      </c>
      <c r="AY188" s="221" t="s">
        <v>162</v>
      </c>
      <c r="BK188" s="223">
        <f>SUM(BK189:BK202)</f>
        <v>0</v>
      </c>
    </row>
    <row r="189" s="2" customFormat="1" ht="24.15" customHeight="1">
      <c r="A189" s="38"/>
      <c r="B189" s="39"/>
      <c r="C189" s="226" t="s">
        <v>323</v>
      </c>
      <c r="D189" s="226" t="s">
        <v>164</v>
      </c>
      <c r="E189" s="227" t="s">
        <v>324</v>
      </c>
      <c r="F189" s="228" t="s">
        <v>325</v>
      </c>
      <c r="G189" s="229" t="s">
        <v>205</v>
      </c>
      <c r="H189" s="230">
        <v>481.54199999999997</v>
      </c>
      <c r="I189" s="231"/>
      <c r="J189" s="232">
        <f>ROUND(I189*H189,2)</f>
        <v>0</v>
      </c>
      <c r="K189" s="233"/>
      <c r="L189" s="44"/>
      <c r="M189" s="234" t="s">
        <v>1</v>
      </c>
      <c r="N189" s="235" t="s">
        <v>43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6">
        <f>S189*H189</f>
        <v>0</v>
      </c>
      <c r="U189" s="23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168</v>
      </c>
      <c r="AT189" s="238" t="s">
        <v>164</v>
      </c>
      <c r="AU189" s="238" t="s">
        <v>88</v>
      </c>
      <c r="AY189" s="17" t="s">
        <v>162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86</v>
      </c>
      <c r="BK189" s="239">
        <f>ROUND(I189*H189,2)</f>
        <v>0</v>
      </c>
      <c r="BL189" s="17" t="s">
        <v>168</v>
      </c>
      <c r="BM189" s="238" t="s">
        <v>326</v>
      </c>
    </row>
    <row r="190" s="2" customFormat="1" ht="24.15" customHeight="1">
      <c r="A190" s="38"/>
      <c r="B190" s="39"/>
      <c r="C190" s="226" t="s">
        <v>327</v>
      </c>
      <c r="D190" s="226" t="s">
        <v>164</v>
      </c>
      <c r="E190" s="227" t="s">
        <v>328</v>
      </c>
      <c r="F190" s="228" t="s">
        <v>329</v>
      </c>
      <c r="G190" s="229" t="s">
        <v>205</v>
      </c>
      <c r="H190" s="230">
        <v>9149.2980000000007</v>
      </c>
      <c r="I190" s="231"/>
      <c r="J190" s="232">
        <f>ROUND(I190*H190,2)</f>
        <v>0</v>
      </c>
      <c r="K190" s="233"/>
      <c r="L190" s="44"/>
      <c r="M190" s="234" t="s">
        <v>1</v>
      </c>
      <c r="N190" s="235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6">
        <f>S190*H190</f>
        <v>0</v>
      </c>
      <c r="U190" s="23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168</v>
      </c>
      <c r="AT190" s="238" t="s">
        <v>164</v>
      </c>
      <c r="AU190" s="238" t="s">
        <v>88</v>
      </c>
      <c r="AY190" s="17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86</v>
      </c>
      <c r="BK190" s="239">
        <f>ROUND(I190*H190,2)</f>
        <v>0</v>
      </c>
      <c r="BL190" s="17" t="s">
        <v>168</v>
      </c>
      <c r="BM190" s="238" t="s">
        <v>330</v>
      </c>
    </row>
    <row r="191" s="13" customFormat="1">
      <c r="A191" s="13"/>
      <c r="B191" s="240"/>
      <c r="C191" s="241"/>
      <c r="D191" s="242" t="s">
        <v>178</v>
      </c>
      <c r="E191" s="241"/>
      <c r="F191" s="244" t="s">
        <v>331</v>
      </c>
      <c r="G191" s="241"/>
      <c r="H191" s="245">
        <v>9149.2980000000007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49"/>
      <c r="U191" s="25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178</v>
      </c>
      <c r="AU191" s="251" t="s">
        <v>88</v>
      </c>
      <c r="AV191" s="13" t="s">
        <v>88</v>
      </c>
      <c r="AW191" s="13" t="s">
        <v>4</v>
      </c>
      <c r="AX191" s="13" t="s">
        <v>86</v>
      </c>
      <c r="AY191" s="251" t="s">
        <v>162</v>
      </c>
    </row>
    <row r="192" s="2" customFormat="1" ht="14.4" customHeight="1">
      <c r="A192" s="38"/>
      <c r="B192" s="39"/>
      <c r="C192" s="226" t="s">
        <v>332</v>
      </c>
      <c r="D192" s="226" t="s">
        <v>164</v>
      </c>
      <c r="E192" s="227" t="s">
        <v>333</v>
      </c>
      <c r="F192" s="228" t="s">
        <v>334</v>
      </c>
      <c r="G192" s="229" t="s">
        <v>205</v>
      </c>
      <c r="H192" s="230">
        <v>481.54199999999997</v>
      </c>
      <c r="I192" s="231"/>
      <c r="J192" s="232">
        <f>ROUND(I192*H192,2)</f>
        <v>0</v>
      </c>
      <c r="K192" s="233"/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6">
        <f>S192*H192</f>
        <v>0</v>
      </c>
      <c r="U192" s="23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168</v>
      </c>
      <c r="AT192" s="238" t="s">
        <v>164</v>
      </c>
      <c r="AU192" s="238" t="s">
        <v>88</v>
      </c>
      <c r="AY192" s="17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86</v>
      </c>
      <c r="BK192" s="239">
        <f>ROUND(I192*H192,2)</f>
        <v>0</v>
      </c>
      <c r="BL192" s="17" t="s">
        <v>168</v>
      </c>
      <c r="BM192" s="238" t="s">
        <v>335</v>
      </c>
    </row>
    <row r="193" s="2" customFormat="1" ht="24.15" customHeight="1">
      <c r="A193" s="38"/>
      <c r="B193" s="39"/>
      <c r="C193" s="226" t="s">
        <v>336</v>
      </c>
      <c r="D193" s="226" t="s">
        <v>164</v>
      </c>
      <c r="E193" s="227" t="s">
        <v>337</v>
      </c>
      <c r="F193" s="228" t="s">
        <v>338</v>
      </c>
      <c r="G193" s="229" t="s">
        <v>205</v>
      </c>
      <c r="H193" s="230">
        <v>2</v>
      </c>
      <c r="I193" s="231"/>
      <c r="J193" s="232">
        <f>ROUND(I193*H193,2)</f>
        <v>0</v>
      </c>
      <c r="K193" s="233"/>
      <c r="L193" s="44"/>
      <c r="M193" s="234" t="s">
        <v>1</v>
      </c>
      <c r="N193" s="235" t="s">
        <v>43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168</v>
      </c>
      <c r="AT193" s="238" t="s">
        <v>164</v>
      </c>
      <c r="AU193" s="238" t="s">
        <v>88</v>
      </c>
      <c r="AY193" s="17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86</v>
      </c>
      <c r="BK193" s="239">
        <f>ROUND(I193*H193,2)</f>
        <v>0</v>
      </c>
      <c r="BL193" s="17" t="s">
        <v>168</v>
      </c>
      <c r="BM193" s="238" t="s">
        <v>339</v>
      </c>
    </row>
    <row r="194" s="2" customFormat="1">
      <c r="A194" s="38"/>
      <c r="B194" s="39"/>
      <c r="C194" s="40"/>
      <c r="D194" s="242" t="s">
        <v>340</v>
      </c>
      <c r="E194" s="40"/>
      <c r="F194" s="274" t="s">
        <v>341</v>
      </c>
      <c r="G194" s="40"/>
      <c r="H194" s="40"/>
      <c r="I194" s="275"/>
      <c r="J194" s="40"/>
      <c r="K194" s="40"/>
      <c r="L194" s="44"/>
      <c r="M194" s="276"/>
      <c r="N194" s="277"/>
      <c r="O194" s="91"/>
      <c r="P194" s="91"/>
      <c r="Q194" s="91"/>
      <c r="R194" s="91"/>
      <c r="S194" s="91"/>
      <c r="T194" s="91"/>
      <c r="U194" s="92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340</v>
      </c>
      <c r="AU194" s="17" t="s">
        <v>88</v>
      </c>
    </row>
    <row r="195" s="2" customFormat="1" ht="24.15" customHeight="1">
      <c r="A195" s="38"/>
      <c r="B195" s="39"/>
      <c r="C195" s="226" t="s">
        <v>342</v>
      </c>
      <c r="D195" s="226" t="s">
        <v>164</v>
      </c>
      <c r="E195" s="227" t="s">
        <v>343</v>
      </c>
      <c r="F195" s="228" t="s">
        <v>344</v>
      </c>
      <c r="G195" s="229" t="s">
        <v>205</v>
      </c>
      <c r="H195" s="230">
        <v>41.682000000000002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345</v>
      </c>
    </row>
    <row r="196" s="13" customFormat="1">
      <c r="A196" s="13"/>
      <c r="B196" s="240"/>
      <c r="C196" s="241"/>
      <c r="D196" s="242" t="s">
        <v>178</v>
      </c>
      <c r="E196" s="243" t="s">
        <v>1</v>
      </c>
      <c r="F196" s="244" t="s">
        <v>346</v>
      </c>
      <c r="G196" s="241"/>
      <c r="H196" s="245">
        <v>41.682000000000002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49"/>
      <c r="U196" s="25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178</v>
      </c>
      <c r="AU196" s="251" t="s">
        <v>88</v>
      </c>
      <c r="AV196" s="13" t="s">
        <v>88</v>
      </c>
      <c r="AW196" s="13" t="s">
        <v>34</v>
      </c>
      <c r="AX196" s="13" t="s">
        <v>86</v>
      </c>
      <c r="AY196" s="251" t="s">
        <v>162</v>
      </c>
    </row>
    <row r="197" s="2" customFormat="1" ht="24.15" customHeight="1">
      <c r="A197" s="38"/>
      <c r="B197" s="39"/>
      <c r="C197" s="226" t="s">
        <v>347</v>
      </c>
      <c r="D197" s="226" t="s">
        <v>164</v>
      </c>
      <c r="E197" s="227" t="s">
        <v>348</v>
      </c>
      <c r="F197" s="228" t="s">
        <v>349</v>
      </c>
      <c r="G197" s="229" t="s">
        <v>205</v>
      </c>
      <c r="H197" s="230">
        <v>72.230999999999995</v>
      </c>
      <c r="I197" s="231"/>
      <c r="J197" s="232">
        <f>ROUND(I197*H197,2)</f>
        <v>0</v>
      </c>
      <c r="K197" s="233"/>
      <c r="L197" s="44"/>
      <c r="M197" s="234" t="s">
        <v>1</v>
      </c>
      <c r="N197" s="235" t="s">
        <v>43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6">
        <f>S197*H197</f>
        <v>0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168</v>
      </c>
      <c r="AT197" s="238" t="s">
        <v>164</v>
      </c>
      <c r="AU197" s="238" t="s">
        <v>88</v>
      </c>
      <c r="AY197" s="17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86</v>
      </c>
      <c r="BK197" s="239">
        <f>ROUND(I197*H197,2)</f>
        <v>0</v>
      </c>
      <c r="BL197" s="17" t="s">
        <v>168</v>
      </c>
      <c r="BM197" s="238" t="s">
        <v>350</v>
      </c>
    </row>
    <row r="198" s="2" customFormat="1" ht="37.8" customHeight="1">
      <c r="A198" s="38"/>
      <c r="B198" s="39"/>
      <c r="C198" s="226" t="s">
        <v>351</v>
      </c>
      <c r="D198" s="226" t="s">
        <v>164</v>
      </c>
      <c r="E198" s="227" t="s">
        <v>352</v>
      </c>
      <c r="F198" s="228" t="s">
        <v>353</v>
      </c>
      <c r="G198" s="229" t="s">
        <v>205</v>
      </c>
      <c r="H198" s="230">
        <v>2.5</v>
      </c>
      <c r="I198" s="231"/>
      <c r="J198" s="232">
        <f>ROUND(I198*H198,2)</f>
        <v>0</v>
      </c>
      <c r="K198" s="233"/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6">
        <f>S198*H198</f>
        <v>0</v>
      </c>
      <c r="U198" s="23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168</v>
      </c>
      <c r="AT198" s="238" t="s">
        <v>164</v>
      </c>
      <c r="AU198" s="238" t="s">
        <v>88</v>
      </c>
      <c r="AY198" s="17" t="s">
        <v>162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86</v>
      </c>
      <c r="BK198" s="239">
        <f>ROUND(I198*H198,2)</f>
        <v>0</v>
      </c>
      <c r="BL198" s="17" t="s">
        <v>168</v>
      </c>
      <c r="BM198" s="238" t="s">
        <v>354</v>
      </c>
    </row>
    <row r="199" s="2" customFormat="1" ht="24.15" customHeight="1">
      <c r="A199" s="38"/>
      <c r="B199" s="39"/>
      <c r="C199" s="226" t="s">
        <v>355</v>
      </c>
      <c r="D199" s="226" t="s">
        <v>164</v>
      </c>
      <c r="E199" s="227" t="s">
        <v>356</v>
      </c>
      <c r="F199" s="228" t="s">
        <v>357</v>
      </c>
      <c r="G199" s="229" t="s">
        <v>205</v>
      </c>
      <c r="H199" s="230">
        <v>3</v>
      </c>
      <c r="I199" s="231"/>
      <c r="J199" s="232">
        <f>ROUND(I199*H199,2)</f>
        <v>0</v>
      </c>
      <c r="K199" s="233"/>
      <c r="L199" s="44"/>
      <c r="M199" s="234" t="s">
        <v>1</v>
      </c>
      <c r="N199" s="235" t="s">
        <v>43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6">
        <f>S199*H199</f>
        <v>0</v>
      </c>
      <c r="U199" s="23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168</v>
      </c>
      <c r="AT199" s="238" t="s">
        <v>164</v>
      </c>
      <c r="AU199" s="238" t="s">
        <v>88</v>
      </c>
      <c r="AY199" s="17" t="s">
        <v>162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86</v>
      </c>
      <c r="BK199" s="239">
        <f>ROUND(I199*H199,2)</f>
        <v>0</v>
      </c>
      <c r="BL199" s="17" t="s">
        <v>168</v>
      </c>
      <c r="BM199" s="238" t="s">
        <v>358</v>
      </c>
    </row>
    <row r="200" s="2" customFormat="1" ht="24.15" customHeight="1">
      <c r="A200" s="38"/>
      <c r="B200" s="39"/>
      <c r="C200" s="226" t="s">
        <v>359</v>
      </c>
      <c r="D200" s="226" t="s">
        <v>164</v>
      </c>
      <c r="E200" s="227" t="s">
        <v>360</v>
      </c>
      <c r="F200" s="228" t="s">
        <v>361</v>
      </c>
      <c r="G200" s="229" t="s">
        <v>205</v>
      </c>
      <c r="H200" s="230">
        <v>1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168</v>
      </c>
      <c r="BM200" s="238" t="s">
        <v>362</v>
      </c>
    </row>
    <row r="201" s="2" customFormat="1" ht="37.8" customHeight="1">
      <c r="A201" s="38"/>
      <c r="B201" s="39"/>
      <c r="C201" s="226" t="s">
        <v>363</v>
      </c>
      <c r="D201" s="226" t="s">
        <v>164</v>
      </c>
      <c r="E201" s="227" t="s">
        <v>364</v>
      </c>
      <c r="F201" s="228" t="s">
        <v>365</v>
      </c>
      <c r="G201" s="229" t="s">
        <v>205</v>
      </c>
      <c r="H201" s="230">
        <v>337.07900000000001</v>
      </c>
      <c r="I201" s="231"/>
      <c r="J201" s="232">
        <f>ROUND(I201*H201,2)</f>
        <v>0</v>
      </c>
      <c r="K201" s="233"/>
      <c r="L201" s="44"/>
      <c r="M201" s="234" t="s">
        <v>1</v>
      </c>
      <c r="N201" s="235" t="s">
        <v>43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6">
        <f>S201*H201</f>
        <v>0</v>
      </c>
      <c r="U201" s="23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168</v>
      </c>
      <c r="AT201" s="238" t="s">
        <v>164</v>
      </c>
      <c r="AU201" s="238" t="s">
        <v>88</v>
      </c>
      <c r="AY201" s="17" t="s">
        <v>162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86</v>
      </c>
      <c r="BK201" s="239">
        <f>ROUND(I201*H201,2)</f>
        <v>0</v>
      </c>
      <c r="BL201" s="17" t="s">
        <v>168</v>
      </c>
      <c r="BM201" s="238" t="s">
        <v>366</v>
      </c>
    </row>
    <row r="202" s="2" customFormat="1" ht="37.8" customHeight="1">
      <c r="A202" s="38"/>
      <c r="B202" s="39"/>
      <c r="C202" s="226" t="s">
        <v>367</v>
      </c>
      <c r="D202" s="226" t="s">
        <v>164</v>
      </c>
      <c r="E202" s="227" t="s">
        <v>368</v>
      </c>
      <c r="F202" s="228" t="s">
        <v>369</v>
      </c>
      <c r="G202" s="229" t="s">
        <v>205</v>
      </c>
      <c r="H202" s="230">
        <v>24.050000000000001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168</v>
      </c>
      <c r="BM202" s="238" t="s">
        <v>370</v>
      </c>
    </row>
    <row r="203" s="12" customFormat="1" ht="22.8" customHeight="1">
      <c r="A203" s="12"/>
      <c r="B203" s="210"/>
      <c r="C203" s="211"/>
      <c r="D203" s="212" t="s">
        <v>77</v>
      </c>
      <c r="E203" s="224" t="s">
        <v>371</v>
      </c>
      <c r="F203" s="224" t="s">
        <v>372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SUM(P204:P206)</f>
        <v>0</v>
      </c>
      <c r="Q203" s="218"/>
      <c r="R203" s="219">
        <f>SUM(R204:R206)</f>
        <v>0</v>
      </c>
      <c r="S203" s="218"/>
      <c r="T203" s="219">
        <f>SUM(T204:T206)</f>
        <v>0</v>
      </c>
      <c r="U203" s="220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86</v>
      </c>
      <c r="AT203" s="222" t="s">
        <v>77</v>
      </c>
      <c r="AU203" s="222" t="s">
        <v>86</v>
      </c>
      <c r="AY203" s="221" t="s">
        <v>162</v>
      </c>
      <c r="BK203" s="223">
        <f>SUM(BK204:BK206)</f>
        <v>0</v>
      </c>
    </row>
    <row r="204" s="2" customFormat="1" ht="24.15" customHeight="1">
      <c r="A204" s="38"/>
      <c r="B204" s="39"/>
      <c r="C204" s="226" t="s">
        <v>373</v>
      </c>
      <c r="D204" s="226" t="s">
        <v>164</v>
      </c>
      <c r="E204" s="227" t="s">
        <v>374</v>
      </c>
      <c r="F204" s="228" t="s">
        <v>375</v>
      </c>
      <c r="G204" s="229" t="s">
        <v>205</v>
      </c>
      <c r="H204" s="230">
        <v>48.384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6">
        <f>S204*H204</f>
        <v>0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168</v>
      </c>
      <c r="AT204" s="238" t="s">
        <v>164</v>
      </c>
      <c r="AU204" s="238" t="s">
        <v>88</v>
      </c>
      <c r="AY204" s="17" t="s">
        <v>162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86</v>
      </c>
      <c r="BK204" s="239">
        <f>ROUND(I204*H204,2)</f>
        <v>0</v>
      </c>
      <c r="BL204" s="17" t="s">
        <v>168</v>
      </c>
      <c r="BM204" s="238" t="s">
        <v>376</v>
      </c>
    </row>
    <row r="205" s="2" customFormat="1" ht="24.15" customHeight="1">
      <c r="A205" s="38"/>
      <c r="B205" s="39"/>
      <c r="C205" s="226" t="s">
        <v>377</v>
      </c>
      <c r="D205" s="226" t="s">
        <v>164</v>
      </c>
      <c r="E205" s="227" t="s">
        <v>378</v>
      </c>
      <c r="F205" s="228" t="s">
        <v>379</v>
      </c>
      <c r="G205" s="229" t="s">
        <v>205</v>
      </c>
      <c r="H205" s="230">
        <v>44.606999999999999</v>
      </c>
      <c r="I205" s="231"/>
      <c r="J205" s="232">
        <f>ROUND(I205*H205,2)</f>
        <v>0</v>
      </c>
      <c r="K205" s="233"/>
      <c r="L205" s="44"/>
      <c r="M205" s="234" t="s">
        <v>1</v>
      </c>
      <c r="N205" s="235" t="s">
        <v>43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6">
        <f>S205*H205</f>
        <v>0</v>
      </c>
      <c r="U205" s="23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168</v>
      </c>
      <c r="AT205" s="238" t="s">
        <v>164</v>
      </c>
      <c r="AU205" s="238" t="s">
        <v>88</v>
      </c>
      <c r="AY205" s="17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86</v>
      </c>
      <c r="BK205" s="239">
        <f>ROUND(I205*H205,2)</f>
        <v>0</v>
      </c>
      <c r="BL205" s="17" t="s">
        <v>168</v>
      </c>
      <c r="BM205" s="238" t="s">
        <v>380</v>
      </c>
    </row>
    <row r="206" s="13" customFormat="1">
      <c r="A206" s="13"/>
      <c r="B206" s="240"/>
      <c r="C206" s="241"/>
      <c r="D206" s="242" t="s">
        <v>178</v>
      </c>
      <c r="E206" s="243" t="s">
        <v>1</v>
      </c>
      <c r="F206" s="244" t="s">
        <v>381</v>
      </c>
      <c r="G206" s="241"/>
      <c r="H206" s="245">
        <v>44.606999999999999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49"/>
      <c r="U206" s="25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178</v>
      </c>
      <c r="AU206" s="251" t="s">
        <v>88</v>
      </c>
      <c r="AV206" s="13" t="s">
        <v>88</v>
      </c>
      <c r="AW206" s="13" t="s">
        <v>34</v>
      </c>
      <c r="AX206" s="13" t="s">
        <v>86</v>
      </c>
      <c r="AY206" s="251" t="s">
        <v>162</v>
      </c>
    </row>
    <row r="207" s="12" customFormat="1" ht="25.92" customHeight="1">
      <c r="A207" s="12"/>
      <c r="B207" s="210"/>
      <c r="C207" s="211"/>
      <c r="D207" s="212" t="s">
        <v>77</v>
      </c>
      <c r="E207" s="213" t="s">
        <v>382</v>
      </c>
      <c r="F207" s="213" t="s">
        <v>383</v>
      </c>
      <c r="G207" s="211"/>
      <c r="H207" s="211"/>
      <c r="I207" s="214"/>
      <c r="J207" s="215">
        <f>BK207</f>
        <v>0</v>
      </c>
      <c r="K207" s="211"/>
      <c r="L207" s="216"/>
      <c r="M207" s="217"/>
      <c r="N207" s="218"/>
      <c r="O207" s="218"/>
      <c r="P207" s="219">
        <f>P208</f>
        <v>0</v>
      </c>
      <c r="Q207" s="218"/>
      <c r="R207" s="219">
        <f>R208</f>
        <v>0.064240000000000005</v>
      </c>
      <c r="S207" s="218"/>
      <c r="T207" s="219">
        <f>T208</f>
        <v>0</v>
      </c>
      <c r="U207" s="220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1" t="s">
        <v>88</v>
      </c>
      <c r="AT207" s="222" t="s">
        <v>77</v>
      </c>
      <c r="AU207" s="222" t="s">
        <v>78</v>
      </c>
      <c r="AY207" s="221" t="s">
        <v>162</v>
      </c>
      <c r="BK207" s="223">
        <f>BK208</f>
        <v>0</v>
      </c>
    </row>
    <row r="208" s="12" customFormat="1" ht="22.8" customHeight="1">
      <c r="A208" s="12"/>
      <c r="B208" s="210"/>
      <c r="C208" s="211"/>
      <c r="D208" s="212" t="s">
        <v>77</v>
      </c>
      <c r="E208" s="224" t="s">
        <v>384</v>
      </c>
      <c r="F208" s="224" t="s">
        <v>385</v>
      </c>
      <c r="G208" s="211"/>
      <c r="H208" s="211"/>
      <c r="I208" s="214"/>
      <c r="J208" s="225">
        <f>BK208</f>
        <v>0</v>
      </c>
      <c r="K208" s="211"/>
      <c r="L208" s="216"/>
      <c r="M208" s="217"/>
      <c r="N208" s="218"/>
      <c r="O208" s="218"/>
      <c r="P208" s="219">
        <f>SUM(P209:P219)</f>
        <v>0</v>
      </c>
      <c r="Q208" s="218"/>
      <c r="R208" s="219">
        <f>SUM(R209:R219)</f>
        <v>0.064240000000000005</v>
      </c>
      <c r="S208" s="218"/>
      <c r="T208" s="219">
        <f>SUM(T209:T219)</f>
        <v>0</v>
      </c>
      <c r="U208" s="220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1" t="s">
        <v>88</v>
      </c>
      <c r="AT208" s="222" t="s">
        <v>77</v>
      </c>
      <c r="AU208" s="222" t="s">
        <v>86</v>
      </c>
      <c r="AY208" s="221" t="s">
        <v>162</v>
      </c>
      <c r="BK208" s="223">
        <f>SUM(BK209:BK219)</f>
        <v>0</v>
      </c>
    </row>
    <row r="209" s="2" customFormat="1" ht="24.15" customHeight="1">
      <c r="A209" s="38"/>
      <c r="B209" s="39"/>
      <c r="C209" s="226" t="s">
        <v>386</v>
      </c>
      <c r="D209" s="226" t="s">
        <v>164</v>
      </c>
      <c r="E209" s="227" t="s">
        <v>387</v>
      </c>
      <c r="F209" s="228" t="s">
        <v>388</v>
      </c>
      <c r="G209" s="229" t="s">
        <v>167</v>
      </c>
      <c r="H209" s="230">
        <v>12.4</v>
      </c>
      <c r="I209" s="231"/>
      <c r="J209" s="232">
        <f>ROUND(I209*H209,2)</f>
        <v>0</v>
      </c>
      <c r="K209" s="233"/>
      <c r="L209" s="44"/>
      <c r="M209" s="234" t="s">
        <v>1</v>
      </c>
      <c r="N209" s="235" t="s">
        <v>43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6">
        <f>S209*H209</f>
        <v>0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238</v>
      </c>
      <c r="AT209" s="238" t="s">
        <v>164</v>
      </c>
      <c r="AU209" s="238" t="s">
        <v>88</v>
      </c>
      <c r="AY209" s="17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86</v>
      </c>
      <c r="BK209" s="239">
        <f>ROUND(I209*H209,2)</f>
        <v>0</v>
      </c>
      <c r="BL209" s="17" t="s">
        <v>238</v>
      </c>
      <c r="BM209" s="238" t="s">
        <v>389</v>
      </c>
    </row>
    <row r="210" s="13" customFormat="1">
      <c r="A210" s="13"/>
      <c r="B210" s="240"/>
      <c r="C210" s="241"/>
      <c r="D210" s="242" t="s">
        <v>178</v>
      </c>
      <c r="E210" s="243" t="s">
        <v>1</v>
      </c>
      <c r="F210" s="244" t="s">
        <v>390</v>
      </c>
      <c r="G210" s="241"/>
      <c r="H210" s="245">
        <v>12.4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49"/>
      <c r="U210" s="250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178</v>
      </c>
      <c r="AU210" s="251" t="s">
        <v>88</v>
      </c>
      <c r="AV210" s="13" t="s">
        <v>88</v>
      </c>
      <c r="AW210" s="13" t="s">
        <v>34</v>
      </c>
      <c r="AX210" s="13" t="s">
        <v>86</v>
      </c>
      <c r="AY210" s="251" t="s">
        <v>162</v>
      </c>
    </row>
    <row r="211" s="2" customFormat="1" ht="14.4" customHeight="1">
      <c r="A211" s="38"/>
      <c r="B211" s="39"/>
      <c r="C211" s="252" t="s">
        <v>391</v>
      </c>
      <c r="D211" s="252" t="s">
        <v>218</v>
      </c>
      <c r="E211" s="253" t="s">
        <v>392</v>
      </c>
      <c r="F211" s="254" t="s">
        <v>393</v>
      </c>
      <c r="G211" s="255" t="s">
        <v>205</v>
      </c>
      <c r="H211" s="256">
        <v>0.0040000000000000001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43</v>
      </c>
      <c r="O211" s="91"/>
      <c r="P211" s="236">
        <f>O211*H211</f>
        <v>0</v>
      </c>
      <c r="Q211" s="236">
        <v>1</v>
      </c>
      <c r="R211" s="236">
        <f>Q211*H211</f>
        <v>0.0040000000000000001</v>
      </c>
      <c r="S211" s="236">
        <v>0</v>
      </c>
      <c r="T211" s="236">
        <f>S211*H211</f>
        <v>0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323</v>
      </c>
      <c r="AT211" s="238" t="s">
        <v>218</v>
      </c>
      <c r="AU211" s="238" t="s">
        <v>88</v>
      </c>
      <c r="AY211" s="17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86</v>
      </c>
      <c r="BK211" s="239">
        <f>ROUND(I211*H211,2)</f>
        <v>0</v>
      </c>
      <c r="BL211" s="17" t="s">
        <v>238</v>
      </c>
      <c r="BM211" s="238" t="s">
        <v>394</v>
      </c>
    </row>
    <row r="212" s="13" customFormat="1">
      <c r="A212" s="13"/>
      <c r="B212" s="240"/>
      <c r="C212" s="241"/>
      <c r="D212" s="242" t="s">
        <v>178</v>
      </c>
      <c r="E212" s="241"/>
      <c r="F212" s="244" t="s">
        <v>395</v>
      </c>
      <c r="G212" s="241"/>
      <c r="H212" s="245">
        <v>0.0040000000000000001</v>
      </c>
      <c r="I212" s="246"/>
      <c r="J212" s="241"/>
      <c r="K212" s="241"/>
      <c r="L212" s="247"/>
      <c r="M212" s="248"/>
      <c r="N212" s="249"/>
      <c r="O212" s="249"/>
      <c r="P212" s="249"/>
      <c r="Q212" s="249"/>
      <c r="R212" s="249"/>
      <c r="S212" s="249"/>
      <c r="T212" s="249"/>
      <c r="U212" s="250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178</v>
      </c>
      <c r="AU212" s="251" t="s">
        <v>88</v>
      </c>
      <c r="AV212" s="13" t="s">
        <v>88</v>
      </c>
      <c r="AW212" s="13" t="s">
        <v>4</v>
      </c>
      <c r="AX212" s="13" t="s">
        <v>86</v>
      </c>
      <c r="AY212" s="251" t="s">
        <v>162</v>
      </c>
    </row>
    <row r="213" s="2" customFormat="1" ht="24.15" customHeight="1">
      <c r="A213" s="38"/>
      <c r="B213" s="39"/>
      <c r="C213" s="226" t="s">
        <v>396</v>
      </c>
      <c r="D213" s="226" t="s">
        <v>164</v>
      </c>
      <c r="E213" s="227" t="s">
        <v>397</v>
      </c>
      <c r="F213" s="228" t="s">
        <v>398</v>
      </c>
      <c r="G213" s="229" t="s">
        <v>167</v>
      </c>
      <c r="H213" s="230">
        <v>24.800000000000001</v>
      </c>
      <c r="I213" s="231"/>
      <c r="J213" s="232">
        <f>ROUND(I213*H213,2)</f>
        <v>0</v>
      </c>
      <c r="K213" s="233"/>
      <c r="L213" s="44"/>
      <c r="M213" s="234" t="s">
        <v>1</v>
      </c>
      <c r="N213" s="235" t="s">
        <v>43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6">
        <f>S213*H213</f>
        <v>0</v>
      </c>
      <c r="U213" s="23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238</v>
      </c>
      <c r="AT213" s="238" t="s">
        <v>164</v>
      </c>
      <c r="AU213" s="238" t="s">
        <v>88</v>
      </c>
      <c r="AY213" s="17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86</v>
      </c>
      <c r="BK213" s="239">
        <f>ROUND(I213*H213,2)</f>
        <v>0</v>
      </c>
      <c r="BL213" s="17" t="s">
        <v>238</v>
      </c>
      <c r="BM213" s="238" t="s">
        <v>399</v>
      </c>
    </row>
    <row r="214" s="13" customFormat="1">
      <c r="A214" s="13"/>
      <c r="B214" s="240"/>
      <c r="C214" s="241"/>
      <c r="D214" s="242" t="s">
        <v>178</v>
      </c>
      <c r="E214" s="243" t="s">
        <v>1</v>
      </c>
      <c r="F214" s="244" t="s">
        <v>400</v>
      </c>
      <c r="G214" s="241"/>
      <c r="H214" s="245">
        <v>24.800000000000001</v>
      </c>
      <c r="I214" s="246"/>
      <c r="J214" s="241"/>
      <c r="K214" s="241"/>
      <c r="L214" s="247"/>
      <c r="M214" s="248"/>
      <c r="N214" s="249"/>
      <c r="O214" s="249"/>
      <c r="P214" s="249"/>
      <c r="Q214" s="249"/>
      <c r="R214" s="249"/>
      <c r="S214" s="249"/>
      <c r="T214" s="249"/>
      <c r="U214" s="250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178</v>
      </c>
      <c r="AU214" s="251" t="s">
        <v>88</v>
      </c>
      <c r="AV214" s="13" t="s">
        <v>88</v>
      </c>
      <c r="AW214" s="13" t="s">
        <v>34</v>
      </c>
      <c r="AX214" s="13" t="s">
        <v>86</v>
      </c>
      <c r="AY214" s="251" t="s">
        <v>162</v>
      </c>
    </row>
    <row r="215" s="2" customFormat="1" ht="24.15" customHeight="1">
      <c r="A215" s="38"/>
      <c r="B215" s="39"/>
      <c r="C215" s="252" t="s">
        <v>401</v>
      </c>
      <c r="D215" s="252" t="s">
        <v>218</v>
      </c>
      <c r="E215" s="253" t="s">
        <v>402</v>
      </c>
      <c r="F215" s="254" t="s">
        <v>403</v>
      </c>
      <c r="G215" s="255" t="s">
        <v>230</v>
      </c>
      <c r="H215" s="256">
        <v>37.200000000000003</v>
      </c>
      <c r="I215" s="257"/>
      <c r="J215" s="258">
        <f>ROUND(I215*H215,2)</f>
        <v>0</v>
      </c>
      <c r="K215" s="259"/>
      <c r="L215" s="260"/>
      <c r="M215" s="261" t="s">
        <v>1</v>
      </c>
      <c r="N215" s="262" t="s">
        <v>43</v>
      </c>
      <c r="O215" s="91"/>
      <c r="P215" s="236">
        <f>O215*H215</f>
        <v>0</v>
      </c>
      <c r="Q215" s="236">
        <v>0.001</v>
      </c>
      <c r="R215" s="236">
        <f>Q215*H215</f>
        <v>0.037200000000000004</v>
      </c>
      <c r="S215" s="236">
        <v>0</v>
      </c>
      <c r="T215" s="236">
        <f>S215*H215</f>
        <v>0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323</v>
      </c>
      <c r="AT215" s="238" t="s">
        <v>218</v>
      </c>
      <c r="AU215" s="238" t="s">
        <v>88</v>
      </c>
      <c r="AY215" s="17" t="s">
        <v>162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86</v>
      </c>
      <c r="BK215" s="239">
        <f>ROUND(I215*H215,2)</f>
        <v>0</v>
      </c>
      <c r="BL215" s="17" t="s">
        <v>238</v>
      </c>
      <c r="BM215" s="238" t="s">
        <v>404</v>
      </c>
    </row>
    <row r="216" s="13" customFormat="1">
      <c r="A216" s="13"/>
      <c r="B216" s="240"/>
      <c r="C216" s="241"/>
      <c r="D216" s="242" t="s">
        <v>178</v>
      </c>
      <c r="E216" s="241"/>
      <c r="F216" s="244" t="s">
        <v>405</v>
      </c>
      <c r="G216" s="241"/>
      <c r="H216" s="245">
        <v>37.200000000000003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49"/>
      <c r="U216" s="25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178</v>
      </c>
      <c r="AU216" s="251" t="s">
        <v>88</v>
      </c>
      <c r="AV216" s="13" t="s">
        <v>88</v>
      </c>
      <c r="AW216" s="13" t="s">
        <v>4</v>
      </c>
      <c r="AX216" s="13" t="s">
        <v>86</v>
      </c>
      <c r="AY216" s="251" t="s">
        <v>162</v>
      </c>
    </row>
    <row r="217" s="2" customFormat="1" ht="24.15" customHeight="1">
      <c r="A217" s="38"/>
      <c r="B217" s="39"/>
      <c r="C217" s="226" t="s">
        <v>406</v>
      </c>
      <c r="D217" s="226" t="s">
        <v>164</v>
      </c>
      <c r="E217" s="227" t="s">
        <v>407</v>
      </c>
      <c r="F217" s="228" t="s">
        <v>408</v>
      </c>
      <c r="G217" s="229" t="s">
        <v>167</v>
      </c>
      <c r="H217" s="230">
        <v>57.600000000000001</v>
      </c>
      <c r="I217" s="231"/>
      <c r="J217" s="232">
        <f>ROUND(I217*H217,2)</f>
        <v>0</v>
      </c>
      <c r="K217" s="233"/>
      <c r="L217" s="44"/>
      <c r="M217" s="234" t="s">
        <v>1</v>
      </c>
      <c r="N217" s="235" t="s">
        <v>43</v>
      </c>
      <c r="O217" s="91"/>
      <c r="P217" s="236">
        <f>O217*H217</f>
        <v>0</v>
      </c>
      <c r="Q217" s="236">
        <v>0.00040000000000000002</v>
      </c>
      <c r="R217" s="236">
        <f>Q217*H217</f>
        <v>0.023040000000000001</v>
      </c>
      <c r="S217" s="236">
        <v>0</v>
      </c>
      <c r="T217" s="236">
        <f>S217*H217</f>
        <v>0</v>
      </c>
      <c r="U217" s="23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238</v>
      </c>
      <c r="AT217" s="238" t="s">
        <v>164</v>
      </c>
      <c r="AU217" s="238" t="s">
        <v>88</v>
      </c>
      <c r="AY217" s="17" t="s">
        <v>162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86</v>
      </c>
      <c r="BK217" s="239">
        <f>ROUND(I217*H217,2)</f>
        <v>0</v>
      </c>
      <c r="BL217" s="17" t="s">
        <v>238</v>
      </c>
      <c r="BM217" s="238" t="s">
        <v>409</v>
      </c>
    </row>
    <row r="218" s="13" customFormat="1">
      <c r="A218" s="13"/>
      <c r="B218" s="240"/>
      <c r="C218" s="241"/>
      <c r="D218" s="242" t="s">
        <v>178</v>
      </c>
      <c r="E218" s="243" t="s">
        <v>1</v>
      </c>
      <c r="F218" s="244" t="s">
        <v>410</v>
      </c>
      <c r="G218" s="241"/>
      <c r="H218" s="245">
        <v>57.600000000000001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49"/>
      <c r="U218" s="250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178</v>
      </c>
      <c r="AU218" s="251" t="s">
        <v>88</v>
      </c>
      <c r="AV218" s="13" t="s">
        <v>88</v>
      </c>
      <c r="AW218" s="13" t="s">
        <v>34</v>
      </c>
      <c r="AX218" s="13" t="s">
        <v>86</v>
      </c>
      <c r="AY218" s="251" t="s">
        <v>162</v>
      </c>
    </row>
    <row r="219" s="2" customFormat="1" ht="24.15" customHeight="1">
      <c r="A219" s="38"/>
      <c r="B219" s="39"/>
      <c r="C219" s="226" t="s">
        <v>411</v>
      </c>
      <c r="D219" s="226" t="s">
        <v>164</v>
      </c>
      <c r="E219" s="227" t="s">
        <v>412</v>
      </c>
      <c r="F219" s="228" t="s">
        <v>413</v>
      </c>
      <c r="G219" s="229" t="s">
        <v>414</v>
      </c>
      <c r="H219" s="278"/>
      <c r="I219" s="231"/>
      <c r="J219" s="232">
        <f>ROUND(I219*H219,2)</f>
        <v>0</v>
      </c>
      <c r="K219" s="233"/>
      <c r="L219" s="44"/>
      <c r="M219" s="234" t="s">
        <v>1</v>
      </c>
      <c r="N219" s="235" t="s">
        <v>43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6">
        <f>S219*H219</f>
        <v>0</v>
      </c>
      <c r="U219" s="23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238</v>
      </c>
      <c r="AT219" s="238" t="s">
        <v>164</v>
      </c>
      <c r="AU219" s="238" t="s">
        <v>88</v>
      </c>
      <c r="AY219" s="17" t="s">
        <v>162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86</v>
      </c>
      <c r="BK219" s="239">
        <f>ROUND(I219*H219,2)</f>
        <v>0</v>
      </c>
      <c r="BL219" s="17" t="s">
        <v>238</v>
      </c>
      <c r="BM219" s="238" t="s">
        <v>415</v>
      </c>
    </row>
    <row r="220" s="12" customFormat="1" ht="25.92" customHeight="1">
      <c r="A220" s="12"/>
      <c r="B220" s="210"/>
      <c r="C220" s="211"/>
      <c r="D220" s="212" t="s">
        <v>77</v>
      </c>
      <c r="E220" s="213" t="s">
        <v>416</v>
      </c>
      <c r="F220" s="213" t="s">
        <v>417</v>
      </c>
      <c r="G220" s="211"/>
      <c r="H220" s="211"/>
      <c r="I220" s="214"/>
      <c r="J220" s="215">
        <f>BK220</f>
        <v>0</v>
      </c>
      <c r="K220" s="211"/>
      <c r="L220" s="216"/>
      <c r="M220" s="217"/>
      <c r="N220" s="218"/>
      <c r="O220" s="218"/>
      <c r="P220" s="219">
        <f>P221</f>
        <v>0</v>
      </c>
      <c r="Q220" s="218"/>
      <c r="R220" s="219">
        <f>R221</f>
        <v>0</v>
      </c>
      <c r="S220" s="218"/>
      <c r="T220" s="219">
        <f>T221</f>
        <v>0</v>
      </c>
      <c r="U220" s="220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184</v>
      </c>
      <c r="AT220" s="222" t="s">
        <v>77</v>
      </c>
      <c r="AU220" s="222" t="s">
        <v>78</v>
      </c>
      <c r="AY220" s="221" t="s">
        <v>162</v>
      </c>
      <c r="BK220" s="223">
        <f>BK221</f>
        <v>0</v>
      </c>
    </row>
    <row r="221" s="2" customFormat="1" ht="37.8" customHeight="1">
      <c r="A221" s="38"/>
      <c r="B221" s="39"/>
      <c r="C221" s="226" t="s">
        <v>418</v>
      </c>
      <c r="D221" s="226" t="s">
        <v>164</v>
      </c>
      <c r="E221" s="227" t="s">
        <v>419</v>
      </c>
      <c r="F221" s="228" t="s">
        <v>420</v>
      </c>
      <c r="G221" s="229" t="s">
        <v>256</v>
      </c>
      <c r="H221" s="230">
        <v>4</v>
      </c>
      <c r="I221" s="231"/>
      <c r="J221" s="232">
        <f>ROUND(I221*H221,2)</f>
        <v>0</v>
      </c>
      <c r="K221" s="233"/>
      <c r="L221" s="44"/>
      <c r="M221" s="279" t="s">
        <v>1</v>
      </c>
      <c r="N221" s="280" t="s">
        <v>43</v>
      </c>
      <c r="O221" s="281"/>
      <c r="P221" s="282">
        <f>O221*H221</f>
        <v>0</v>
      </c>
      <c r="Q221" s="282">
        <v>0</v>
      </c>
      <c r="R221" s="282">
        <f>Q221*H221</f>
        <v>0</v>
      </c>
      <c r="S221" s="282">
        <v>0</v>
      </c>
      <c r="T221" s="282">
        <f>S221*H221</f>
        <v>0</v>
      </c>
      <c r="U221" s="283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421</v>
      </c>
      <c r="AT221" s="238" t="s">
        <v>164</v>
      </c>
      <c r="AU221" s="238" t="s">
        <v>86</v>
      </c>
      <c r="AY221" s="17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86</v>
      </c>
      <c r="BK221" s="239">
        <f>ROUND(I221*H221,2)</f>
        <v>0</v>
      </c>
      <c r="BL221" s="17" t="s">
        <v>421</v>
      </c>
      <c r="BM221" s="238" t="s">
        <v>422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L/HW5w5yC89dpuW3SfErx0D0ZMowMA9VB5nnfZaHtGynpKfWs8Xrj4SH8ZBDYvgnCHpXitIwDcX9WaR2fIVRZw==" hashValue="lM56zA1Fm8QvPCol0wscy1AL7rhU8klItLV/kQFXEhK8jlbPVE1poTpSMbwpvPgursI7kF82A5HR4yXHWkaQng==" algorithmName="SHA-512" password="C1E4"/>
  <autoFilter ref="C126:K22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423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ROUND((SUM(BE131:BE293)),  2)</f>
        <v>0</v>
      </c>
      <c r="G33" s="38"/>
      <c r="H33" s="38"/>
      <c r="I33" s="164">
        <v>0.20999999999999999</v>
      </c>
      <c r="J33" s="163">
        <f>ROUND(((SUM(BE131:BE293))*I33),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ROUND((SUM(BF131:BF293)),  2)</f>
        <v>0</v>
      </c>
      <c r="G34" s="38"/>
      <c r="H34" s="38"/>
      <c r="I34" s="164">
        <v>0.14999999999999999</v>
      </c>
      <c r="J34" s="163">
        <f>ROUND(((SUM(BF131:BF293))*I34),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ROUND((SUM(BG131:BG293)),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ROUND((SUM(BH131:BH293)),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ROUND((SUM(BI131:BI293)),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Oprava střechy VB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424</v>
      </c>
      <c r="E97" s="191"/>
      <c r="F97" s="191"/>
      <c r="G97" s="191"/>
      <c r="H97" s="191"/>
      <c r="I97" s="191"/>
      <c r="J97" s="192">
        <f>J132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425</v>
      </c>
      <c r="E98" s="191"/>
      <c r="F98" s="191"/>
      <c r="G98" s="191"/>
      <c r="H98" s="191"/>
      <c r="I98" s="191"/>
      <c r="J98" s="192">
        <f>J135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4"/>
      <c r="C99" s="133"/>
      <c r="D99" s="195" t="s">
        <v>426</v>
      </c>
      <c r="E99" s="196"/>
      <c r="F99" s="196"/>
      <c r="G99" s="196"/>
      <c r="H99" s="196"/>
      <c r="I99" s="196"/>
      <c r="J99" s="197">
        <f>J136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135</v>
      </c>
      <c r="E100" s="191"/>
      <c r="F100" s="191"/>
      <c r="G100" s="191"/>
      <c r="H100" s="191"/>
      <c r="I100" s="191"/>
      <c r="J100" s="192">
        <f>J138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33"/>
      <c r="D101" s="195" t="s">
        <v>138</v>
      </c>
      <c r="E101" s="196"/>
      <c r="F101" s="196"/>
      <c r="G101" s="196"/>
      <c r="H101" s="196"/>
      <c r="I101" s="196"/>
      <c r="J101" s="197">
        <f>J139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140</v>
      </c>
      <c r="E102" s="196"/>
      <c r="F102" s="196"/>
      <c r="G102" s="196"/>
      <c r="H102" s="196"/>
      <c r="I102" s="196"/>
      <c r="J102" s="197">
        <f>J147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427</v>
      </c>
      <c r="E103" s="196"/>
      <c r="F103" s="196"/>
      <c r="G103" s="196"/>
      <c r="H103" s="196"/>
      <c r="I103" s="196"/>
      <c r="J103" s="197">
        <f>J159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142</v>
      </c>
      <c r="E104" s="196"/>
      <c r="F104" s="196"/>
      <c r="G104" s="196"/>
      <c r="H104" s="196"/>
      <c r="I104" s="196"/>
      <c r="J104" s="197">
        <f>J171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143</v>
      </c>
      <c r="E105" s="191"/>
      <c r="F105" s="191"/>
      <c r="G105" s="191"/>
      <c r="H105" s="191"/>
      <c r="I105" s="191"/>
      <c r="J105" s="192">
        <f>J173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428</v>
      </c>
      <c r="E106" s="196"/>
      <c r="F106" s="196"/>
      <c r="G106" s="196"/>
      <c r="H106" s="196"/>
      <c r="I106" s="196"/>
      <c r="J106" s="197">
        <f>J174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429</v>
      </c>
      <c r="E107" s="196"/>
      <c r="F107" s="196"/>
      <c r="G107" s="196"/>
      <c r="H107" s="196"/>
      <c r="I107" s="196"/>
      <c r="J107" s="197">
        <f>J178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430</v>
      </c>
      <c r="E108" s="196"/>
      <c r="F108" s="196"/>
      <c r="G108" s="196"/>
      <c r="H108" s="196"/>
      <c r="I108" s="196"/>
      <c r="J108" s="197">
        <f>J226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431</v>
      </c>
      <c r="E109" s="196"/>
      <c r="F109" s="196"/>
      <c r="G109" s="196"/>
      <c r="H109" s="196"/>
      <c r="I109" s="196"/>
      <c r="J109" s="197">
        <f>J262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432</v>
      </c>
      <c r="E110" s="196"/>
      <c r="F110" s="196"/>
      <c r="G110" s="196"/>
      <c r="H110" s="196"/>
      <c r="I110" s="196"/>
      <c r="J110" s="197">
        <f>J271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433</v>
      </c>
      <c r="E111" s="196"/>
      <c r="F111" s="196"/>
      <c r="G111" s="196"/>
      <c r="H111" s="196"/>
      <c r="I111" s="196"/>
      <c r="J111" s="197">
        <f>J276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146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3" t="str">
        <f>E7</f>
        <v>Sedlčany ON - oprava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128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002 - Oprava střechy VB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>žst. Sedlčany</v>
      </c>
      <c r="G125" s="40"/>
      <c r="H125" s="40"/>
      <c r="I125" s="32" t="s">
        <v>22</v>
      </c>
      <c r="J125" s="79" t="str">
        <f>IF(J12="","",J12)</f>
        <v>14. 7. 2020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Správa železnic, státní organizace</v>
      </c>
      <c r="G127" s="40"/>
      <c r="H127" s="40"/>
      <c r="I127" s="32" t="s">
        <v>32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IF(E18="","",E18)</f>
        <v>Vyplň údaj</v>
      </c>
      <c r="G128" s="40"/>
      <c r="H128" s="40"/>
      <c r="I128" s="32" t="s">
        <v>35</v>
      </c>
      <c r="J128" s="36" t="str">
        <f>E24</f>
        <v>L. Ulrich, DiS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147</v>
      </c>
      <c r="D130" s="202" t="s">
        <v>63</v>
      </c>
      <c r="E130" s="202" t="s">
        <v>59</v>
      </c>
      <c r="F130" s="202" t="s">
        <v>60</v>
      </c>
      <c r="G130" s="202" t="s">
        <v>148</v>
      </c>
      <c r="H130" s="202" t="s">
        <v>149</v>
      </c>
      <c r="I130" s="202" t="s">
        <v>150</v>
      </c>
      <c r="J130" s="203" t="s">
        <v>132</v>
      </c>
      <c r="K130" s="204" t="s">
        <v>151</v>
      </c>
      <c r="L130" s="205"/>
      <c r="M130" s="100" t="s">
        <v>1</v>
      </c>
      <c r="N130" s="101" t="s">
        <v>42</v>
      </c>
      <c r="O130" s="101" t="s">
        <v>152</v>
      </c>
      <c r="P130" s="101" t="s">
        <v>153</v>
      </c>
      <c r="Q130" s="101" t="s">
        <v>154</v>
      </c>
      <c r="R130" s="101" t="s">
        <v>155</v>
      </c>
      <c r="S130" s="101" t="s">
        <v>156</v>
      </c>
      <c r="T130" s="101" t="s">
        <v>157</v>
      </c>
      <c r="U130" s="102" t="s">
        <v>158</v>
      </c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159</v>
      </c>
      <c r="D131" s="40"/>
      <c r="E131" s="40"/>
      <c r="F131" s="40"/>
      <c r="G131" s="40"/>
      <c r="H131" s="40"/>
      <c r="I131" s="40"/>
      <c r="J131" s="206">
        <f>BK131</f>
        <v>0</v>
      </c>
      <c r="K131" s="40"/>
      <c r="L131" s="44"/>
      <c r="M131" s="103"/>
      <c r="N131" s="207"/>
      <c r="O131" s="104"/>
      <c r="P131" s="208">
        <f>P132+P135+P138+P173</f>
        <v>0</v>
      </c>
      <c r="Q131" s="104"/>
      <c r="R131" s="208">
        <f>R132+R135+R138+R173</f>
        <v>22.275387070000001</v>
      </c>
      <c r="S131" s="104"/>
      <c r="T131" s="208">
        <f>T132+T135+T138+T173</f>
        <v>36.993955999999997</v>
      </c>
      <c r="U131" s="105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</v>
      </c>
      <c r="AU131" s="17" t="s">
        <v>134</v>
      </c>
      <c r="BK131" s="209">
        <f>BK132+BK135+BK138+BK173</f>
        <v>0</v>
      </c>
    </row>
    <row r="132" s="12" customFormat="1" ht="25.92" customHeight="1">
      <c r="A132" s="12"/>
      <c r="B132" s="210"/>
      <c r="C132" s="211"/>
      <c r="D132" s="212" t="s">
        <v>77</v>
      </c>
      <c r="E132" s="213" t="s">
        <v>434</v>
      </c>
      <c r="F132" s="213" t="s">
        <v>435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SUM(P133:P134)</f>
        <v>0</v>
      </c>
      <c r="Q132" s="218"/>
      <c r="R132" s="219">
        <f>SUM(R133:R134)</f>
        <v>0</v>
      </c>
      <c r="S132" s="218"/>
      <c r="T132" s="219">
        <f>SUM(T133:T134)</f>
        <v>0</v>
      </c>
      <c r="U132" s="220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168</v>
      </c>
      <c r="AT132" s="222" t="s">
        <v>77</v>
      </c>
      <c r="AU132" s="222" t="s">
        <v>78</v>
      </c>
      <c r="AY132" s="221" t="s">
        <v>162</v>
      </c>
      <c r="BK132" s="223">
        <f>SUM(BK133:BK134)</f>
        <v>0</v>
      </c>
    </row>
    <row r="133" s="2" customFormat="1" ht="14.4" customHeight="1">
      <c r="A133" s="38"/>
      <c r="B133" s="39"/>
      <c r="C133" s="226" t="s">
        <v>86</v>
      </c>
      <c r="D133" s="226" t="s">
        <v>164</v>
      </c>
      <c r="E133" s="227" t="s">
        <v>436</v>
      </c>
      <c r="F133" s="228" t="s">
        <v>435</v>
      </c>
      <c r="G133" s="229" t="s">
        <v>1</v>
      </c>
      <c r="H133" s="230">
        <v>0</v>
      </c>
      <c r="I133" s="231"/>
      <c r="J133" s="232">
        <f>ROUND(I133*H133,2)</f>
        <v>0</v>
      </c>
      <c r="K133" s="233"/>
      <c r="L133" s="44"/>
      <c r="M133" s="234" t="s">
        <v>1</v>
      </c>
      <c r="N133" s="235" t="s">
        <v>43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6">
        <f>S133*H133</f>
        <v>0</v>
      </c>
      <c r="U133" s="23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437</v>
      </c>
      <c r="AT133" s="238" t="s">
        <v>164</v>
      </c>
      <c r="AU133" s="238" t="s">
        <v>86</v>
      </c>
      <c r="AY133" s="17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86</v>
      </c>
      <c r="BK133" s="239">
        <f>ROUND(I133*H133,2)</f>
        <v>0</v>
      </c>
      <c r="BL133" s="17" t="s">
        <v>437</v>
      </c>
      <c r="BM133" s="238" t="s">
        <v>438</v>
      </c>
    </row>
    <row r="134" s="2" customFormat="1">
      <c r="A134" s="38"/>
      <c r="B134" s="39"/>
      <c r="C134" s="40"/>
      <c r="D134" s="242" t="s">
        <v>340</v>
      </c>
      <c r="E134" s="40"/>
      <c r="F134" s="274" t="s">
        <v>439</v>
      </c>
      <c r="G134" s="40"/>
      <c r="H134" s="40"/>
      <c r="I134" s="275"/>
      <c r="J134" s="40"/>
      <c r="K134" s="40"/>
      <c r="L134" s="44"/>
      <c r="M134" s="276"/>
      <c r="N134" s="277"/>
      <c r="O134" s="91"/>
      <c r="P134" s="91"/>
      <c r="Q134" s="91"/>
      <c r="R134" s="91"/>
      <c r="S134" s="91"/>
      <c r="T134" s="91"/>
      <c r="U134" s="92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340</v>
      </c>
      <c r="AU134" s="17" t="s">
        <v>86</v>
      </c>
    </row>
    <row r="135" s="12" customFormat="1" ht="25.92" customHeight="1">
      <c r="A135" s="12"/>
      <c r="B135" s="210"/>
      <c r="C135" s="211"/>
      <c r="D135" s="212" t="s">
        <v>77</v>
      </c>
      <c r="E135" s="213" t="s">
        <v>218</v>
      </c>
      <c r="F135" s="213" t="s">
        <v>440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0</v>
      </c>
      <c r="S135" s="218"/>
      <c r="T135" s="219">
        <f>T136</f>
        <v>0</v>
      </c>
      <c r="U135" s="220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173</v>
      </c>
      <c r="AT135" s="222" t="s">
        <v>77</v>
      </c>
      <c r="AU135" s="222" t="s">
        <v>78</v>
      </c>
      <c r="AY135" s="221" t="s">
        <v>162</v>
      </c>
      <c r="BK135" s="223">
        <f>BK136</f>
        <v>0</v>
      </c>
    </row>
    <row r="136" s="12" customFormat="1" ht="22.8" customHeight="1">
      <c r="A136" s="12"/>
      <c r="B136" s="210"/>
      <c r="C136" s="211"/>
      <c r="D136" s="212" t="s">
        <v>77</v>
      </c>
      <c r="E136" s="224" t="s">
        <v>441</v>
      </c>
      <c r="F136" s="224" t="s">
        <v>442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0</v>
      </c>
      <c r="S136" s="218"/>
      <c r="T136" s="219">
        <f>T137</f>
        <v>0</v>
      </c>
      <c r="U136" s="220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173</v>
      </c>
      <c r="AT136" s="222" t="s">
        <v>77</v>
      </c>
      <c r="AU136" s="222" t="s">
        <v>86</v>
      </c>
      <c r="AY136" s="221" t="s">
        <v>162</v>
      </c>
      <c r="BK136" s="223">
        <f>BK137</f>
        <v>0</v>
      </c>
    </row>
    <row r="137" s="2" customFormat="1" ht="37.8" customHeight="1">
      <c r="A137" s="38"/>
      <c r="B137" s="39"/>
      <c r="C137" s="226" t="s">
        <v>88</v>
      </c>
      <c r="D137" s="226" t="s">
        <v>164</v>
      </c>
      <c r="E137" s="227" t="s">
        <v>443</v>
      </c>
      <c r="F137" s="228" t="s">
        <v>444</v>
      </c>
      <c r="G137" s="229" t="s">
        <v>445</v>
      </c>
      <c r="H137" s="230">
        <v>1</v>
      </c>
      <c r="I137" s="231"/>
      <c r="J137" s="232">
        <f>ROUND(I137*H137,2)</f>
        <v>0</v>
      </c>
      <c r="K137" s="233"/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6">
        <f>S137*H137</f>
        <v>0</v>
      </c>
      <c r="U137" s="23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446</v>
      </c>
      <c r="AT137" s="238" t="s">
        <v>164</v>
      </c>
      <c r="AU137" s="238" t="s">
        <v>88</v>
      </c>
      <c r="AY137" s="17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86</v>
      </c>
      <c r="BK137" s="239">
        <f>ROUND(I137*H137,2)</f>
        <v>0</v>
      </c>
      <c r="BL137" s="17" t="s">
        <v>446</v>
      </c>
      <c r="BM137" s="238" t="s">
        <v>447</v>
      </c>
    </row>
    <row r="138" s="12" customFormat="1" ht="25.92" customHeight="1">
      <c r="A138" s="12"/>
      <c r="B138" s="210"/>
      <c r="C138" s="211"/>
      <c r="D138" s="212" t="s">
        <v>77</v>
      </c>
      <c r="E138" s="213" t="s">
        <v>160</v>
      </c>
      <c r="F138" s="213" t="s">
        <v>161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P139+P147+P159+P171</f>
        <v>0</v>
      </c>
      <c r="Q138" s="218"/>
      <c r="R138" s="219">
        <f>R139+R147+R159+R171</f>
        <v>8.715030800000001</v>
      </c>
      <c r="S138" s="218"/>
      <c r="T138" s="219">
        <f>T139+T147+T159+T171</f>
        <v>7.5278600000000004</v>
      </c>
      <c r="U138" s="22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86</v>
      </c>
      <c r="AT138" s="222" t="s">
        <v>77</v>
      </c>
      <c r="AU138" s="222" t="s">
        <v>78</v>
      </c>
      <c r="AY138" s="221" t="s">
        <v>162</v>
      </c>
      <c r="BK138" s="223">
        <f>BK139+BK147+BK159+BK171</f>
        <v>0</v>
      </c>
    </row>
    <row r="139" s="12" customFormat="1" ht="22.8" customHeight="1">
      <c r="A139" s="12"/>
      <c r="B139" s="210"/>
      <c r="C139" s="211"/>
      <c r="D139" s="212" t="s">
        <v>77</v>
      </c>
      <c r="E139" s="224" t="s">
        <v>173</v>
      </c>
      <c r="F139" s="224" t="s">
        <v>252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SUM(P140:P146)</f>
        <v>0</v>
      </c>
      <c r="Q139" s="218"/>
      <c r="R139" s="219">
        <f>SUM(R140:R146)</f>
        <v>8.4672608000000018</v>
      </c>
      <c r="S139" s="218"/>
      <c r="T139" s="219">
        <f>SUM(T140:T146)</f>
        <v>0</v>
      </c>
      <c r="U139" s="220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86</v>
      </c>
      <c r="AT139" s="222" t="s">
        <v>77</v>
      </c>
      <c r="AU139" s="222" t="s">
        <v>86</v>
      </c>
      <c r="AY139" s="221" t="s">
        <v>162</v>
      </c>
      <c r="BK139" s="223">
        <f>SUM(BK140:BK146)</f>
        <v>0</v>
      </c>
    </row>
    <row r="140" s="2" customFormat="1" ht="37.8" customHeight="1">
      <c r="A140" s="38"/>
      <c r="B140" s="39"/>
      <c r="C140" s="226" t="s">
        <v>173</v>
      </c>
      <c r="D140" s="226" t="s">
        <v>164</v>
      </c>
      <c r="E140" s="227" t="s">
        <v>448</v>
      </c>
      <c r="F140" s="228" t="s">
        <v>449</v>
      </c>
      <c r="G140" s="229" t="s">
        <v>176</v>
      </c>
      <c r="H140" s="230">
        <v>4.1180000000000003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1.8056000000000001</v>
      </c>
      <c r="R140" s="236">
        <f>Q140*H140</f>
        <v>7.4354608000000013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168</v>
      </c>
      <c r="AT140" s="238" t="s">
        <v>164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168</v>
      </c>
      <c r="BM140" s="238" t="s">
        <v>450</v>
      </c>
    </row>
    <row r="141" s="2" customFormat="1">
      <c r="A141" s="38"/>
      <c r="B141" s="39"/>
      <c r="C141" s="40"/>
      <c r="D141" s="242" t="s">
        <v>340</v>
      </c>
      <c r="E141" s="40"/>
      <c r="F141" s="274" t="s">
        <v>451</v>
      </c>
      <c r="G141" s="40"/>
      <c r="H141" s="40"/>
      <c r="I141" s="275"/>
      <c r="J141" s="40"/>
      <c r="K141" s="40"/>
      <c r="L141" s="44"/>
      <c r="M141" s="276"/>
      <c r="N141" s="277"/>
      <c r="O141" s="91"/>
      <c r="P141" s="91"/>
      <c r="Q141" s="91"/>
      <c r="R141" s="91"/>
      <c r="S141" s="91"/>
      <c r="T141" s="91"/>
      <c r="U141" s="92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340</v>
      </c>
      <c r="AU141" s="17" t="s">
        <v>88</v>
      </c>
    </row>
    <row r="142" s="13" customFormat="1">
      <c r="A142" s="13"/>
      <c r="B142" s="240"/>
      <c r="C142" s="241"/>
      <c r="D142" s="242" t="s">
        <v>178</v>
      </c>
      <c r="E142" s="243" t="s">
        <v>1</v>
      </c>
      <c r="F142" s="244" t="s">
        <v>452</v>
      </c>
      <c r="G142" s="241"/>
      <c r="H142" s="245">
        <v>2.4300000000000002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49"/>
      <c r="U142" s="25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178</v>
      </c>
      <c r="AU142" s="251" t="s">
        <v>88</v>
      </c>
      <c r="AV142" s="13" t="s">
        <v>88</v>
      </c>
      <c r="AW142" s="13" t="s">
        <v>34</v>
      </c>
      <c r="AX142" s="13" t="s">
        <v>78</v>
      </c>
      <c r="AY142" s="251" t="s">
        <v>162</v>
      </c>
    </row>
    <row r="143" s="13" customFormat="1">
      <c r="A143" s="13"/>
      <c r="B143" s="240"/>
      <c r="C143" s="241"/>
      <c r="D143" s="242" t="s">
        <v>178</v>
      </c>
      <c r="E143" s="243" t="s">
        <v>1</v>
      </c>
      <c r="F143" s="244" t="s">
        <v>453</v>
      </c>
      <c r="G143" s="241"/>
      <c r="H143" s="245">
        <v>0.60799999999999998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49"/>
      <c r="U143" s="25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178</v>
      </c>
      <c r="AU143" s="251" t="s">
        <v>88</v>
      </c>
      <c r="AV143" s="13" t="s">
        <v>88</v>
      </c>
      <c r="AW143" s="13" t="s">
        <v>34</v>
      </c>
      <c r="AX143" s="13" t="s">
        <v>78</v>
      </c>
      <c r="AY143" s="251" t="s">
        <v>162</v>
      </c>
    </row>
    <row r="144" s="13" customFormat="1">
      <c r="A144" s="13"/>
      <c r="B144" s="240"/>
      <c r="C144" s="241"/>
      <c r="D144" s="242" t="s">
        <v>178</v>
      </c>
      <c r="E144" s="243" t="s">
        <v>1</v>
      </c>
      <c r="F144" s="244" t="s">
        <v>454</v>
      </c>
      <c r="G144" s="241"/>
      <c r="H144" s="245">
        <v>1.0800000000000001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49"/>
      <c r="U144" s="25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178</v>
      </c>
      <c r="AU144" s="251" t="s">
        <v>88</v>
      </c>
      <c r="AV144" s="13" t="s">
        <v>88</v>
      </c>
      <c r="AW144" s="13" t="s">
        <v>34</v>
      </c>
      <c r="AX144" s="13" t="s">
        <v>78</v>
      </c>
      <c r="AY144" s="251" t="s">
        <v>162</v>
      </c>
    </row>
    <row r="145" s="14" customFormat="1">
      <c r="A145" s="14"/>
      <c r="B145" s="263"/>
      <c r="C145" s="264"/>
      <c r="D145" s="242" t="s">
        <v>178</v>
      </c>
      <c r="E145" s="265" t="s">
        <v>1</v>
      </c>
      <c r="F145" s="266" t="s">
        <v>320</v>
      </c>
      <c r="G145" s="264"/>
      <c r="H145" s="267">
        <v>4.1180000000000003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1"/>
      <c r="U145" s="272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3" t="s">
        <v>178</v>
      </c>
      <c r="AU145" s="273" t="s">
        <v>88</v>
      </c>
      <c r="AV145" s="14" t="s">
        <v>168</v>
      </c>
      <c r="AW145" s="14" t="s">
        <v>34</v>
      </c>
      <c r="AX145" s="14" t="s">
        <v>86</v>
      </c>
      <c r="AY145" s="273" t="s">
        <v>162</v>
      </c>
    </row>
    <row r="146" s="2" customFormat="1" ht="24.15" customHeight="1">
      <c r="A146" s="38"/>
      <c r="B146" s="39"/>
      <c r="C146" s="226" t="s">
        <v>168</v>
      </c>
      <c r="D146" s="226" t="s">
        <v>164</v>
      </c>
      <c r="E146" s="227" t="s">
        <v>455</v>
      </c>
      <c r="F146" s="228" t="s">
        <v>456</v>
      </c>
      <c r="G146" s="229" t="s">
        <v>256</v>
      </c>
      <c r="H146" s="230">
        <v>4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0.25795000000000001</v>
      </c>
      <c r="R146" s="236">
        <f>Q146*H146</f>
        <v>1.0318000000000001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168</v>
      </c>
      <c r="AT146" s="238" t="s">
        <v>164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168</v>
      </c>
      <c r="BM146" s="238" t="s">
        <v>457</v>
      </c>
    </row>
    <row r="147" s="12" customFormat="1" ht="22.8" customHeight="1">
      <c r="A147" s="12"/>
      <c r="B147" s="210"/>
      <c r="C147" s="211"/>
      <c r="D147" s="212" t="s">
        <v>77</v>
      </c>
      <c r="E147" s="224" t="s">
        <v>202</v>
      </c>
      <c r="F147" s="224" t="s">
        <v>299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SUM(P148:P158)</f>
        <v>0</v>
      </c>
      <c r="Q147" s="218"/>
      <c r="R147" s="219">
        <f>SUM(R148:R158)</f>
        <v>0.24777000000000002</v>
      </c>
      <c r="S147" s="218"/>
      <c r="T147" s="219">
        <f>SUM(T148:T158)</f>
        <v>7.5278600000000004</v>
      </c>
      <c r="U147" s="220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86</v>
      </c>
      <c r="AT147" s="222" t="s">
        <v>77</v>
      </c>
      <c r="AU147" s="222" t="s">
        <v>86</v>
      </c>
      <c r="AY147" s="221" t="s">
        <v>162</v>
      </c>
      <c r="BK147" s="223">
        <f>SUM(BK148:BK158)</f>
        <v>0</v>
      </c>
    </row>
    <row r="148" s="2" customFormat="1" ht="24.15" customHeight="1">
      <c r="A148" s="38"/>
      <c r="B148" s="39"/>
      <c r="C148" s="226" t="s">
        <v>184</v>
      </c>
      <c r="D148" s="226" t="s">
        <v>164</v>
      </c>
      <c r="E148" s="227" t="s">
        <v>458</v>
      </c>
      <c r="F148" s="228" t="s">
        <v>459</v>
      </c>
      <c r="G148" s="229" t="s">
        <v>303</v>
      </c>
      <c r="H148" s="230">
        <v>1</v>
      </c>
      <c r="I148" s="231"/>
      <c r="J148" s="232">
        <f>ROUND(I148*H148,2)</f>
        <v>0</v>
      </c>
      <c r="K148" s="233"/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6">
        <f>S148*H148</f>
        <v>0</v>
      </c>
      <c r="U148" s="23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168</v>
      </c>
      <c r="AT148" s="238" t="s">
        <v>164</v>
      </c>
      <c r="AU148" s="238" t="s">
        <v>88</v>
      </c>
      <c r="AY148" s="17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86</v>
      </c>
      <c r="BK148" s="239">
        <f>ROUND(I148*H148,2)</f>
        <v>0</v>
      </c>
      <c r="BL148" s="17" t="s">
        <v>168</v>
      </c>
      <c r="BM148" s="238" t="s">
        <v>460</v>
      </c>
    </row>
    <row r="149" s="2" customFormat="1" ht="24.15" customHeight="1">
      <c r="A149" s="38"/>
      <c r="B149" s="39"/>
      <c r="C149" s="226" t="s">
        <v>189</v>
      </c>
      <c r="D149" s="226" t="s">
        <v>164</v>
      </c>
      <c r="E149" s="227" t="s">
        <v>461</v>
      </c>
      <c r="F149" s="228" t="s">
        <v>462</v>
      </c>
      <c r="G149" s="229" t="s">
        <v>445</v>
      </c>
      <c r="H149" s="230">
        <v>1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0.22606000000000001</v>
      </c>
      <c r="R149" s="236">
        <f>Q149*H149</f>
        <v>0.22606000000000001</v>
      </c>
      <c r="S149" s="236">
        <v>0.17299999999999999</v>
      </c>
      <c r="T149" s="236">
        <f>S149*H149</f>
        <v>0.17299999999999999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168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168</v>
      </c>
      <c r="BM149" s="238" t="s">
        <v>463</v>
      </c>
    </row>
    <row r="150" s="2" customFormat="1">
      <c r="A150" s="38"/>
      <c r="B150" s="39"/>
      <c r="C150" s="40"/>
      <c r="D150" s="242" t="s">
        <v>340</v>
      </c>
      <c r="E150" s="40"/>
      <c r="F150" s="274" t="s">
        <v>464</v>
      </c>
      <c r="G150" s="40"/>
      <c r="H150" s="40"/>
      <c r="I150" s="275"/>
      <c r="J150" s="40"/>
      <c r="K150" s="40"/>
      <c r="L150" s="44"/>
      <c r="M150" s="276"/>
      <c r="N150" s="277"/>
      <c r="O150" s="91"/>
      <c r="P150" s="91"/>
      <c r="Q150" s="91"/>
      <c r="R150" s="91"/>
      <c r="S150" s="91"/>
      <c r="T150" s="91"/>
      <c r="U150" s="92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340</v>
      </c>
      <c r="AU150" s="17" t="s">
        <v>88</v>
      </c>
    </row>
    <row r="151" s="2" customFormat="1" ht="37.8" customHeight="1">
      <c r="A151" s="38"/>
      <c r="B151" s="39"/>
      <c r="C151" s="226" t="s">
        <v>194</v>
      </c>
      <c r="D151" s="226" t="s">
        <v>164</v>
      </c>
      <c r="E151" s="227" t="s">
        <v>465</v>
      </c>
      <c r="F151" s="228" t="s">
        <v>466</v>
      </c>
      <c r="G151" s="229" t="s">
        <v>266</v>
      </c>
      <c r="H151" s="230">
        <v>13</v>
      </c>
      <c r="I151" s="231"/>
      <c r="J151" s="232">
        <f>ROUND(I151*H151,2)</f>
        <v>0</v>
      </c>
      <c r="K151" s="233"/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0.00167</v>
      </c>
      <c r="R151" s="236">
        <f>Q151*H151</f>
        <v>0.02171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168</v>
      </c>
      <c r="AT151" s="238" t="s">
        <v>164</v>
      </c>
      <c r="AU151" s="238" t="s">
        <v>88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168</v>
      </c>
      <c r="BM151" s="238" t="s">
        <v>467</v>
      </c>
    </row>
    <row r="152" s="13" customFormat="1">
      <c r="A152" s="13"/>
      <c r="B152" s="240"/>
      <c r="C152" s="241"/>
      <c r="D152" s="242" t="s">
        <v>178</v>
      </c>
      <c r="E152" s="243" t="s">
        <v>1</v>
      </c>
      <c r="F152" s="244" t="s">
        <v>468</v>
      </c>
      <c r="G152" s="241"/>
      <c r="H152" s="245">
        <v>13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49"/>
      <c r="U152" s="25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178</v>
      </c>
      <c r="AU152" s="251" t="s">
        <v>88</v>
      </c>
      <c r="AV152" s="13" t="s">
        <v>88</v>
      </c>
      <c r="AW152" s="13" t="s">
        <v>34</v>
      </c>
      <c r="AX152" s="13" t="s">
        <v>86</v>
      </c>
      <c r="AY152" s="251" t="s">
        <v>162</v>
      </c>
    </row>
    <row r="153" s="2" customFormat="1" ht="24.15" customHeight="1">
      <c r="A153" s="38"/>
      <c r="B153" s="39"/>
      <c r="C153" s="226" t="s">
        <v>198</v>
      </c>
      <c r="D153" s="226" t="s">
        <v>164</v>
      </c>
      <c r="E153" s="227" t="s">
        <v>469</v>
      </c>
      <c r="F153" s="228" t="s">
        <v>470</v>
      </c>
      <c r="G153" s="229" t="s">
        <v>266</v>
      </c>
      <c r="H153" s="230">
        <v>16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0.021999999999999999</v>
      </c>
      <c r="T153" s="236">
        <f>S153*H153</f>
        <v>0.35199999999999998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168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168</v>
      </c>
      <c r="BM153" s="238" t="s">
        <v>471</v>
      </c>
    </row>
    <row r="154" s="2" customFormat="1" ht="24.15" customHeight="1">
      <c r="A154" s="38"/>
      <c r="B154" s="39"/>
      <c r="C154" s="226" t="s">
        <v>202</v>
      </c>
      <c r="D154" s="226" t="s">
        <v>164</v>
      </c>
      <c r="E154" s="227" t="s">
        <v>472</v>
      </c>
      <c r="F154" s="228" t="s">
        <v>473</v>
      </c>
      <c r="G154" s="229" t="s">
        <v>176</v>
      </c>
      <c r="H154" s="230">
        <v>15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168</v>
      </c>
      <c r="AT154" s="238" t="s">
        <v>164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168</v>
      </c>
      <c r="BM154" s="238" t="s">
        <v>474</v>
      </c>
    </row>
    <row r="155" s="2" customFormat="1">
      <c r="A155" s="38"/>
      <c r="B155" s="39"/>
      <c r="C155" s="40"/>
      <c r="D155" s="242" t="s">
        <v>340</v>
      </c>
      <c r="E155" s="40"/>
      <c r="F155" s="274" t="s">
        <v>475</v>
      </c>
      <c r="G155" s="40"/>
      <c r="H155" s="40"/>
      <c r="I155" s="275"/>
      <c r="J155" s="40"/>
      <c r="K155" s="40"/>
      <c r="L155" s="44"/>
      <c r="M155" s="276"/>
      <c r="N155" s="277"/>
      <c r="O155" s="91"/>
      <c r="P155" s="91"/>
      <c r="Q155" s="91"/>
      <c r="R155" s="91"/>
      <c r="S155" s="91"/>
      <c r="T155" s="91"/>
      <c r="U155" s="92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340</v>
      </c>
      <c r="AU155" s="17" t="s">
        <v>88</v>
      </c>
    </row>
    <row r="156" s="2" customFormat="1" ht="24.15" customHeight="1">
      <c r="A156" s="38"/>
      <c r="B156" s="39"/>
      <c r="C156" s="226" t="s">
        <v>208</v>
      </c>
      <c r="D156" s="226" t="s">
        <v>164</v>
      </c>
      <c r="E156" s="227" t="s">
        <v>476</v>
      </c>
      <c r="F156" s="228" t="s">
        <v>477</v>
      </c>
      <c r="G156" s="229" t="s">
        <v>176</v>
      </c>
      <c r="H156" s="230">
        <v>4.1180000000000003</v>
      </c>
      <c r="I156" s="231"/>
      <c r="J156" s="232">
        <f>ROUND(I156*H156,2)</f>
        <v>0</v>
      </c>
      <c r="K156" s="233"/>
      <c r="L156" s="44"/>
      <c r="M156" s="234" t="s">
        <v>1</v>
      </c>
      <c r="N156" s="235" t="s">
        <v>43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1.5940000000000001</v>
      </c>
      <c r="T156" s="236">
        <f>S156*H156</f>
        <v>6.5640920000000005</v>
      </c>
      <c r="U156" s="23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168</v>
      </c>
      <c r="AT156" s="238" t="s">
        <v>164</v>
      </c>
      <c r="AU156" s="238" t="s">
        <v>88</v>
      </c>
      <c r="AY156" s="17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86</v>
      </c>
      <c r="BK156" s="239">
        <f>ROUND(I156*H156,2)</f>
        <v>0</v>
      </c>
      <c r="BL156" s="17" t="s">
        <v>168</v>
      </c>
      <c r="BM156" s="238" t="s">
        <v>478</v>
      </c>
    </row>
    <row r="157" s="2" customFormat="1" ht="14.4" customHeight="1">
      <c r="A157" s="38"/>
      <c r="B157" s="39"/>
      <c r="C157" s="226" t="s">
        <v>213</v>
      </c>
      <c r="D157" s="226" t="s">
        <v>164</v>
      </c>
      <c r="E157" s="227" t="s">
        <v>479</v>
      </c>
      <c r="F157" s="228" t="s">
        <v>480</v>
      </c>
      <c r="G157" s="229" t="s">
        <v>167</v>
      </c>
      <c r="H157" s="230">
        <v>2.4929999999999999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0.17599999999999999</v>
      </c>
      <c r="T157" s="236">
        <f>S157*H157</f>
        <v>0.43876799999999994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168</v>
      </c>
      <c r="AT157" s="238" t="s">
        <v>164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168</v>
      </c>
      <c r="BM157" s="238" t="s">
        <v>481</v>
      </c>
    </row>
    <row r="158" s="13" customFormat="1">
      <c r="A158" s="13"/>
      <c r="B158" s="240"/>
      <c r="C158" s="241"/>
      <c r="D158" s="242" t="s">
        <v>178</v>
      </c>
      <c r="E158" s="243" t="s">
        <v>1</v>
      </c>
      <c r="F158" s="244" t="s">
        <v>482</v>
      </c>
      <c r="G158" s="241"/>
      <c r="H158" s="245">
        <v>2.4929999999999999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49"/>
      <c r="U158" s="25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178</v>
      </c>
      <c r="AU158" s="251" t="s">
        <v>88</v>
      </c>
      <c r="AV158" s="13" t="s">
        <v>88</v>
      </c>
      <c r="AW158" s="13" t="s">
        <v>34</v>
      </c>
      <c r="AX158" s="13" t="s">
        <v>86</v>
      </c>
      <c r="AY158" s="251" t="s">
        <v>162</v>
      </c>
    </row>
    <row r="159" s="12" customFormat="1" ht="22.8" customHeight="1">
      <c r="A159" s="12"/>
      <c r="B159" s="210"/>
      <c r="C159" s="211"/>
      <c r="D159" s="212" t="s">
        <v>77</v>
      </c>
      <c r="E159" s="224" t="s">
        <v>321</v>
      </c>
      <c r="F159" s="224" t="s">
        <v>483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SUM(P160:P170)</f>
        <v>0</v>
      </c>
      <c r="Q159" s="218"/>
      <c r="R159" s="219">
        <f>SUM(R160:R170)</f>
        <v>0</v>
      </c>
      <c r="S159" s="218"/>
      <c r="T159" s="219">
        <f>SUM(T160:T170)</f>
        <v>0</v>
      </c>
      <c r="U159" s="220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86</v>
      </c>
      <c r="AT159" s="222" t="s">
        <v>77</v>
      </c>
      <c r="AU159" s="222" t="s">
        <v>86</v>
      </c>
      <c r="AY159" s="221" t="s">
        <v>162</v>
      </c>
      <c r="BK159" s="223">
        <f>SUM(BK160:BK170)</f>
        <v>0</v>
      </c>
    </row>
    <row r="160" s="2" customFormat="1" ht="24.15" customHeight="1">
      <c r="A160" s="38"/>
      <c r="B160" s="39"/>
      <c r="C160" s="226" t="s">
        <v>217</v>
      </c>
      <c r="D160" s="226" t="s">
        <v>164</v>
      </c>
      <c r="E160" s="227" t="s">
        <v>484</v>
      </c>
      <c r="F160" s="228" t="s">
        <v>485</v>
      </c>
      <c r="G160" s="229" t="s">
        <v>205</v>
      </c>
      <c r="H160" s="230">
        <v>36.994</v>
      </c>
      <c r="I160" s="231"/>
      <c r="J160" s="232">
        <f>ROUND(I160*H160,2)</f>
        <v>0</v>
      </c>
      <c r="K160" s="233"/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6">
        <f>S160*H160</f>
        <v>0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168</v>
      </c>
      <c r="AT160" s="238" t="s">
        <v>164</v>
      </c>
      <c r="AU160" s="238" t="s">
        <v>88</v>
      </c>
      <c r="AY160" s="17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86</v>
      </c>
      <c r="BK160" s="239">
        <f>ROUND(I160*H160,2)</f>
        <v>0</v>
      </c>
      <c r="BL160" s="17" t="s">
        <v>168</v>
      </c>
      <c r="BM160" s="238" t="s">
        <v>486</v>
      </c>
    </row>
    <row r="161" s="2" customFormat="1" ht="24.15" customHeight="1">
      <c r="A161" s="38"/>
      <c r="B161" s="39"/>
      <c r="C161" s="226" t="s">
        <v>223</v>
      </c>
      <c r="D161" s="226" t="s">
        <v>164</v>
      </c>
      <c r="E161" s="227" t="s">
        <v>487</v>
      </c>
      <c r="F161" s="228" t="s">
        <v>488</v>
      </c>
      <c r="G161" s="229" t="s">
        <v>205</v>
      </c>
      <c r="H161" s="230">
        <v>36.994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168</v>
      </c>
      <c r="AT161" s="238" t="s">
        <v>164</v>
      </c>
      <c r="AU161" s="238" t="s">
        <v>88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168</v>
      </c>
      <c r="BM161" s="238" t="s">
        <v>489</v>
      </c>
    </row>
    <row r="162" s="2" customFormat="1" ht="24.15" customHeight="1">
      <c r="A162" s="38"/>
      <c r="B162" s="39"/>
      <c r="C162" s="226" t="s">
        <v>227</v>
      </c>
      <c r="D162" s="226" t="s">
        <v>164</v>
      </c>
      <c r="E162" s="227" t="s">
        <v>490</v>
      </c>
      <c r="F162" s="228" t="s">
        <v>491</v>
      </c>
      <c r="G162" s="229" t="s">
        <v>205</v>
      </c>
      <c r="H162" s="230">
        <v>702.88599999999997</v>
      </c>
      <c r="I162" s="231"/>
      <c r="J162" s="232">
        <f>ROUND(I162*H162,2)</f>
        <v>0</v>
      </c>
      <c r="K162" s="233"/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168</v>
      </c>
      <c r="AT162" s="238" t="s">
        <v>164</v>
      </c>
      <c r="AU162" s="238" t="s">
        <v>88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168</v>
      </c>
      <c r="BM162" s="238" t="s">
        <v>492</v>
      </c>
    </row>
    <row r="163" s="13" customFormat="1">
      <c r="A163" s="13"/>
      <c r="B163" s="240"/>
      <c r="C163" s="241"/>
      <c r="D163" s="242" t="s">
        <v>178</v>
      </c>
      <c r="E163" s="241"/>
      <c r="F163" s="244" t="s">
        <v>493</v>
      </c>
      <c r="G163" s="241"/>
      <c r="H163" s="245">
        <v>702.88599999999997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49"/>
      <c r="U163" s="25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178</v>
      </c>
      <c r="AU163" s="251" t="s">
        <v>88</v>
      </c>
      <c r="AV163" s="13" t="s">
        <v>88</v>
      </c>
      <c r="AW163" s="13" t="s">
        <v>4</v>
      </c>
      <c r="AX163" s="13" t="s">
        <v>86</v>
      </c>
      <c r="AY163" s="251" t="s">
        <v>162</v>
      </c>
    </row>
    <row r="164" s="2" customFormat="1" ht="24.15" customHeight="1">
      <c r="A164" s="38"/>
      <c r="B164" s="39"/>
      <c r="C164" s="226" t="s">
        <v>8</v>
      </c>
      <c r="D164" s="226" t="s">
        <v>164</v>
      </c>
      <c r="E164" s="227" t="s">
        <v>337</v>
      </c>
      <c r="F164" s="228" t="s">
        <v>338</v>
      </c>
      <c r="G164" s="229" t="s">
        <v>205</v>
      </c>
      <c r="H164" s="230">
        <v>0.39800000000000002</v>
      </c>
      <c r="I164" s="231"/>
      <c r="J164" s="232">
        <f>ROUND(I164*H164,2)</f>
        <v>0</v>
      </c>
      <c r="K164" s="233"/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168</v>
      </c>
      <c r="AT164" s="238" t="s">
        <v>164</v>
      </c>
      <c r="AU164" s="238" t="s">
        <v>88</v>
      </c>
      <c r="AY164" s="17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86</v>
      </c>
      <c r="BK164" s="239">
        <f>ROUND(I164*H164,2)</f>
        <v>0</v>
      </c>
      <c r="BL164" s="17" t="s">
        <v>168</v>
      </c>
      <c r="BM164" s="238" t="s">
        <v>494</v>
      </c>
    </row>
    <row r="165" s="2" customFormat="1">
      <c r="A165" s="38"/>
      <c r="B165" s="39"/>
      <c r="C165" s="40"/>
      <c r="D165" s="242" t="s">
        <v>340</v>
      </c>
      <c r="E165" s="40"/>
      <c r="F165" s="274" t="s">
        <v>341</v>
      </c>
      <c r="G165" s="40"/>
      <c r="H165" s="40"/>
      <c r="I165" s="275"/>
      <c r="J165" s="40"/>
      <c r="K165" s="40"/>
      <c r="L165" s="44"/>
      <c r="M165" s="276"/>
      <c r="N165" s="277"/>
      <c r="O165" s="91"/>
      <c r="P165" s="91"/>
      <c r="Q165" s="91"/>
      <c r="R165" s="91"/>
      <c r="S165" s="91"/>
      <c r="T165" s="91"/>
      <c r="U165" s="92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340</v>
      </c>
      <c r="AU165" s="17" t="s">
        <v>88</v>
      </c>
    </row>
    <row r="166" s="2" customFormat="1" ht="49.05" customHeight="1">
      <c r="A166" s="38"/>
      <c r="B166" s="39"/>
      <c r="C166" s="226" t="s">
        <v>238</v>
      </c>
      <c r="D166" s="226" t="s">
        <v>164</v>
      </c>
      <c r="E166" s="227" t="s">
        <v>495</v>
      </c>
      <c r="F166" s="228" t="s">
        <v>496</v>
      </c>
      <c r="G166" s="229" t="s">
        <v>205</v>
      </c>
      <c r="H166" s="230">
        <v>22.611999999999998</v>
      </c>
      <c r="I166" s="231"/>
      <c r="J166" s="232">
        <f>ROUND(I166*H166,2)</f>
        <v>0</v>
      </c>
      <c r="K166" s="233"/>
      <c r="L166" s="44"/>
      <c r="M166" s="234" t="s">
        <v>1</v>
      </c>
      <c r="N166" s="235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6">
        <f>S166*H166</f>
        <v>0</v>
      </c>
      <c r="U166" s="23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168</v>
      </c>
      <c r="AT166" s="238" t="s">
        <v>164</v>
      </c>
      <c r="AU166" s="238" t="s">
        <v>88</v>
      </c>
      <c r="AY166" s="17" t="s">
        <v>162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86</v>
      </c>
      <c r="BK166" s="239">
        <f>ROUND(I166*H166,2)</f>
        <v>0</v>
      </c>
      <c r="BL166" s="17" t="s">
        <v>168</v>
      </c>
      <c r="BM166" s="238" t="s">
        <v>497</v>
      </c>
    </row>
    <row r="167" s="2" customFormat="1" ht="24.15" customHeight="1">
      <c r="A167" s="38"/>
      <c r="B167" s="39"/>
      <c r="C167" s="226" t="s">
        <v>243</v>
      </c>
      <c r="D167" s="226" t="s">
        <v>164</v>
      </c>
      <c r="E167" s="227" t="s">
        <v>348</v>
      </c>
      <c r="F167" s="228" t="s">
        <v>498</v>
      </c>
      <c r="G167" s="229" t="s">
        <v>205</v>
      </c>
      <c r="H167" s="230">
        <v>6.4560000000000004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168</v>
      </c>
      <c r="AT167" s="238" t="s">
        <v>164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168</v>
      </c>
      <c r="BM167" s="238" t="s">
        <v>499</v>
      </c>
    </row>
    <row r="168" s="2" customFormat="1" ht="24.15" customHeight="1">
      <c r="A168" s="38"/>
      <c r="B168" s="39"/>
      <c r="C168" s="226" t="s">
        <v>248</v>
      </c>
      <c r="D168" s="226" t="s">
        <v>164</v>
      </c>
      <c r="E168" s="227" t="s">
        <v>356</v>
      </c>
      <c r="F168" s="228" t="s">
        <v>357</v>
      </c>
      <c r="G168" s="229" t="s">
        <v>205</v>
      </c>
      <c r="H168" s="230">
        <v>1.994</v>
      </c>
      <c r="I168" s="231"/>
      <c r="J168" s="232">
        <f>ROUND(I168*H168,2)</f>
        <v>0</v>
      </c>
      <c r="K168" s="233"/>
      <c r="L168" s="44"/>
      <c r="M168" s="234" t="s">
        <v>1</v>
      </c>
      <c r="N168" s="235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168</v>
      </c>
      <c r="AT168" s="238" t="s">
        <v>164</v>
      </c>
      <c r="AU168" s="238" t="s">
        <v>88</v>
      </c>
      <c r="AY168" s="17" t="s">
        <v>162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86</v>
      </c>
      <c r="BK168" s="239">
        <f>ROUND(I168*H168,2)</f>
        <v>0</v>
      </c>
      <c r="BL168" s="17" t="s">
        <v>168</v>
      </c>
      <c r="BM168" s="238" t="s">
        <v>500</v>
      </c>
    </row>
    <row r="169" s="2" customFormat="1" ht="24.15" customHeight="1">
      <c r="A169" s="38"/>
      <c r="B169" s="39"/>
      <c r="C169" s="226" t="s">
        <v>253</v>
      </c>
      <c r="D169" s="226" t="s">
        <v>164</v>
      </c>
      <c r="E169" s="227" t="s">
        <v>343</v>
      </c>
      <c r="F169" s="228" t="s">
        <v>344</v>
      </c>
      <c r="G169" s="229" t="s">
        <v>205</v>
      </c>
      <c r="H169" s="230">
        <v>5.5339999999999998</v>
      </c>
      <c r="I169" s="231"/>
      <c r="J169" s="232">
        <f>ROUND(I169*H169,2)</f>
        <v>0</v>
      </c>
      <c r="K169" s="233"/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168</v>
      </c>
      <c r="AT169" s="238" t="s">
        <v>164</v>
      </c>
      <c r="AU169" s="238" t="s">
        <v>88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168</v>
      </c>
      <c r="BM169" s="238" t="s">
        <v>501</v>
      </c>
    </row>
    <row r="170" s="13" customFormat="1">
      <c r="A170" s="13"/>
      <c r="B170" s="240"/>
      <c r="C170" s="241"/>
      <c r="D170" s="242" t="s">
        <v>178</v>
      </c>
      <c r="E170" s="243" t="s">
        <v>1</v>
      </c>
      <c r="F170" s="244" t="s">
        <v>502</v>
      </c>
      <c r="G170" s="241"/>
      <c r="H170" s="245">
        <v>5.5339999999999998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49"/>
      <c r="U170" s="25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178</v>
      </c>
      <c r="AU170" s="251" t="s">
        <v>88</v>
      </c>
      <c r="AV170" s="13" t="s">
        <v>88</v>
      </c>
      <c r="AW170" s="13" t="s">
        <v>34</v>
      </c>
      <c r="AX170" s="13" t="s">
        <v>86</v>
      </c>
      <c r="AY170" s="251" t="s">
        <v>162</v>
      </c>
    </row>
    <row r="171" s="12" customFormat="1" ht="22.8" customHeight="1">
      <c r="A171" s="12"/>
      <c r="B171" s="210"/>
      <c r="C171" s="211"/>
      <c r="D171" s="212" t="s">
        <v>77</v>
      </c>
      <c r="E171" s="224" t="s">
        <v>371</v>
      </c>
      <c r="F171" s="224" t="s">
        <v>372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P172</f>
        <v>0</v>
      </c>
      <c r="Q171" s="218"/>
      <c r="R171" s="219">
        <f>R172</f>
        <v>0</v>
      </c>
      <c r="S171" s="218"/>
      <c r="T171" s="219">
        <f>T172</f>
        <v>0</v>
      </c>
      <c r="U171" s="220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86</v>
      </c>
      <c r="AT171" s="222" t="s">
        <v>77</v>
      </c>
      <c r="AU171" s="222" t="s">
        <v>86</v>
      </c>
      <c r="AY171" s="221" t="s">
        <v>162</v>
      </c>
      <c r="BK171" s="223">
        <f>BK172</f>
        <v>0</v>
      </c>
    </row>
    <row r="172" s="2" customFormat="1" ht="14.4" customHeight="1">
      <c r="A172" s="38"/>
      <c r="B172" s="39"/>
      <c r="C172" s="226" t="s">
        <v>259</v>
      </c>
      <c r="D172" s="226" t="s">
        <v>164</v>
      </c>
      <c r="E172" s="227" t="s">
        <v>503</v>
      </c>
      <c r="F172" s="228" t="s">
        <v>504</v>
      </c>
      <c r="G172" s="229" t="s">
        <v>205</v>
      </c>
      <c r="H172" s="230">
        <v>9.9779999999999998</v>
      </c>
      <c r="I172" s="231"/>
      <c r="J172" s="232">
        <f>ROUND(I172*H172,2)</f>
        <v>0</v>
      </c>
      <c r="K172" s="233"/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6">
        <f>S172*H172</f>
        <v>0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168</v>
      </c>
      <c r="AT172" s="238" t="s">
        <v>164</v>
      </c>
      <c r="AU172" s="238" t="s">
        <v>88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168</v>
      </c>
      <c r="BM172" s="238" t="s">
        <v>505</v>
      </c>
    </row>
    <row r="173" s="12" customFormat="1" ht="25.92" customHeight="1">
      <c r="A173" s="12"/>
      <c r="B173" s="210"/>
      <c r="C173" s="211"/>
      <c r="D173" s="212" t="s">
        <v>77</v>
      </c>
      <c r="E173" s="213" t="s">
        <v>382</v>
      </c>
      <c r="F173" s="213" t="s">
        <v>383</v>
      </c>
      <c r="G173" s="211"/>
      <c r="H173" s="211"/>
      <c r="I173" s="214"/>
      <c r="J173" s="215">
        <f>BK173</f>
        <v>0</v>
      </c>
      <c r="K173" s="211"/>
      <c r="L173" s="216"/>
      <c r="M173" s="217"/>
      <c r="N173" s="218"/>
      <c r="O173" s="218"/>
      <c r="P173" s="219">
        <f>P174+P178+P226+P262+P271+P276</f>
        <v>0</v>
      </c>
      <c r="Q173" s="218"/>
      <c r="R173" s="219">
        <f>R174+R178+R226+R262+R271+R276</f>
        <v>13.560356269999998</v>
      </c>
      <c r="S173" s="218"/>
      <c r="T173" s="219">
        <f>T174+T178+T226+T262+T271+T276</f>
        <v>29.466096</v>
      </c>
      <c r="U173" s="220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1" t="s">
        <v>88</v>
      </c>
      <c r="AT173" s="222" t="s">
        <v>77</v>
      </c>
      <c r="AU173" s="222" t="s">
        <v>78</v>
      </c>
      <c r="AY173" s="221" t="s">
        <v>162</v>
      </c>
      <c r="BK173" s="223">
        <f>BK174+BK178+BK226+BK262+BK271+BK276</f>
        <v>0</v>
      </c>
    </row>
    <row r="174" s="12" customFormat="1" ht="22.8" customHeight="1">
      <c r="A174" s="12"/>
      <c r="B174" s="210"/>
      <c r="C174" s="211"/>
      <c r="D174" s="212" t="s">
        <v>77</v>
      </c>
      <c r="E174" s="224" t="s">
        <v>506</v>
      </c>
      <c r="F174" s="224" t="s">
        <v>507</v>
      </c>
      <c r="G174" s="211"/>
      <c r="H174" s="211"/>
      <c r="I174" s="214"/>
      <c r="J174" s="225">
        <f>BK174</f>
        <v>0</v>
      </c>
      <c r="K174" s="211"/>
      <c r="L174" s="216"/>
      <c r="M174" s="217"/>
      <c r="N174" s="218"/>
      <c r="O174" s="218"/>
      <c r="P174" s="219">
        <f>SUM(P175:P177)</f>
        <v>0</v>
      </c>
      <c r="Q174" s="218"/>
      <c r="R174" s="219">
        <f>SUM(R175:R177)</f>
        <v>0.158</v>
      </c>
      <c r="S174" s="218"/>
      <c r="T174" s="219">
        <f>SUM(T175:T177)</f>
        <v>0</v>
      </c>
      <c r="U174" s="220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1" t="s">
        <v>88</v>
      </c>
      <c r="AT174" s="222" t="s">
        <v>77</v>
      </c>
      <c r="AU174" s="222" t="s">
        <v>86</v>
      </c>
      <c r="AY174" s="221" t="s">
        <v>162</v>
      </c>
      <c r="BK174" s="223">
        <f>SUM(BK175:BK177)</f>
        <v>0</v>
      </c>
    </row>
    <row r="175" s="2" customFormat="1" ht="24.15" customHeight="1">
      <c r="A175" s="38"/>
      <c r="B175" s="39"/>
      <c r="C175" s="226" t="s">
        <v>7</v>
      </c>
      <c r="D175" s="226" t="s">
        <v>164</v>
      </c>
      <c r="E175" s="227" t="s">
        <v>508</v>
      </c>
      <c r="F175" s="228" t="s">
        <v>509</v>
      </c>
      <c r="G175" s="229" t="s">
        <v>256</v>
      </c>
      <c r="H175" s="230">
        <v>2</v>
      </c>
      <c r="I175" s="231"/>
      <c r="J175" s="232">
        <f>ROUND(I175*H175,2)</f>
        <v>0</v>
      </c>
      <c r="K175" s="233"/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238</v>
      </c>
      <c r="AT175" s="238" t="s">
        <v>164</v>
      </c>
      <c r="AU175" s="238" t="s">
        <v>88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238</v>
      </c>
      <c r="BM175" s="238" t="s">
        <v>510</v>
      </c>
    </row>
    <row r="176" s="2" customFormat="1" ht="14.4" customHeight="1">
      <c r="A176" s="38"/>
      <c r="B176" s="39"/>
      <c r="C176" s="252" t="s">
        <v>269</v>
      </c>
      <c r="D176" s="252" t="s">
        <v>218</v>
      </c>
      <c r="E176" s="253" t="s">
        <v>511</v>
      </c>
      <c r="F176" s="254" t="s">
        <v>512</v>
      </c>
      <c r="G176" s="255" t="s">
        <v>256</v>
      </c>
      <c r="H176" s="256">
        <v>2</v>
      </c>
      <c r="I176" s="257"/>
      <c r="J176" s="258">
        <f>ROUND(I176*H176,2)</f>
        <v>0</v>
      </c>
      <c r="K176" s="259"/>
      <c r="L176" s="260"/>
      <c r="M176" s="261" t="s">
        <v>1</v>
      </c>
      <c r="N176" s="262" t="s">
        <v>43</v>
      </c>
      <c r="O176" s="91"/>
      <c r="P176" s="236">
        <f>O176*H176</f>
        <v>0</v>
      </c>
      <c r="Q176" s="236">
        <v>0.079000000000000001</v>
      </c>
      <c r="R176" s="236">
        <f>Q176*H176</f>
        <v>0.158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323</v>
      </c>
      <c r="AT176" s="238" t="s">
        <v>218</v>
      </c>
      <c r="AU176" s="238" t="s">
        <v>88</v>
      </c>
      <c r="AY176" s="17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86</v>
      </c>
      <c r="BK176" s="239">
        <f>ROUND(I176*H176,2)</f>
        <v>0</v>
      </c>
      <c r="BL176" s="17" t="s">
        <v>238</v>
      </c>
      <c r="BM176" s="238" t="s">
        <v>513</v>
      </c>
    </row>
    <row r="177" s="2" customFormat="1" ht="37.8" customHeight="1">
      <c r="A177" s="38"/>
      <c r="B177" s="39"/>
      <c r="C177" s="226" t="s">
        <v>274</v>
      </c>
      <c r="D177" s="226" t="s">
        <v>164</v>
      </c>
      <c r="E177" s="227" t="s">
        <v>514</v>
      </c>
      <c r="F177" s="228" t="s">
        <v>515</v>
      </c>
      <c r="G177" s="229" t="s">
        <v>303</v>
      </c>
      <c r="H177" s="230">
        <v>1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238</v>
      </c>
      <c r="AT177" s="238" t="s">
        <v>164</v>
      </c>
      <c r="AU177" s="238" t="s">
        <v>88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238</v>
      </c>
      <c r="BM177" s="238" t="s">
        <v>516</v>
      </c>
    </row>
    <row r="178" s="12" customFormat="1" ht="22.8" customHeight="1">
      <c r="A178" s="12"/>
      <c r="B178" s="210"/>
      <c r="C178" s="211"/>
      <c r="D178" s="212" t="s">
        <v>77</v>
      </c>
      <c r="E178" s="224" t="s">
        <v>517</v>
      </c>
      <c r="F178" s="224" t="s">
        <v>518</v>
      </c>
      <c r="G178" s="211"/>
      <c r="H178" s="211"/>
      <c r="I178" s="214"/>
      <c r="J178" s="225">
        <f>BK178</f>
        <v>0</v>
      </c>
      <c r="K178" s="211"/>
      <c r="L178" s="216"/>
      <c r="M178" s="217"/>
      <c r="N178" s="218"/>
      <c r="O178" s="218"/>
      <c r="P178" s="219">
        <f>SUM(P179:P225)</f>
        <v>0</v>
      </c>
      <c r="Q178" s="218"/>
      <c r="R178" s="219">
        <f>SUM(R179:R225)</f>
        <v>9.4201730700000006</v>
      </c>
      <c r="S178" s="218"/>
      <c r="T178" s="219">
        <f>SUM(T179:T225)</f>
        <v>6.4562400000000002</v>
      </c>
      <c r="U178" s="220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1" t="s">
        <v>88</v>
      </c>
      <c r="AT178" s="222" t="s">
        <v>77</v>
      </c>
      <c r="AU178" s="222" t="s">
        <v>86</v>
      </c>
      <c r="AY178" s="221" t="s">
        <v>162</v>
      </c>
      <c r="BK178" s="223">
        <f>SUM(BK179:BK225)</f>
        <v>0</v>
      </c>
    </row>
    <row r="179" s="2" customFormat="1" ht="14.4" customHeight="1">
      <c r="A179" s="38"/>
      <c r="B179" s="39"/>
      <c r="C179" s="226" t="s">
        <v>279</v>
      </c>
      <c r="D179" s="226" t="s">
        <v>164</v>
      </c>
      <c r="E179" s="227" t="s">
        <v>519</v>
      </c>
      <c r="F179" s="228" t="s">
        <v>520</v>
      </c>
      <c r="G179" s="229" t="s">
        <v>266</v>
      </c>
      <c r="H179" s="230">
        <v>473.19999999999999</v>
      </c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238</v>
      </c>
      <c r="AT179" s="238" t="s">
        <v>164</v>
      </c>
      <c r="AU179" s="238" t="s">
        <v>88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238</v>
      </c>
      <c r="BM179" s="238" t="s">
        <v>521</v>
      </c>
    </row>
    <row r="180" s="13" customFormat="1">
      <c r="A180" s="13"/>
      <c r="B180" s="240"/>
      <c r="C180" s="241"/>
      <c r="D180" s="242" t="s">
        <v>178</v>
      </c>
      <c r="E180" s="243" t="s">
        <v>1</v>
      </c>
      <c r="F180" s="244" t="s">
        <v>522</v>
      </c>
      <c r="G180" s="241"/>
      <c r="H180" s="245">
        <v>473.19999999999999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49"/>
      <c r="U180" s="25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178</v>
      </c>
      <c r="AU180" s="251" t="s">
        <v>88</v>
      </c>
      <c r="AV180" s="13" t="s">
        <v>88</v>
      </c>
      <c r="AW180" s="13" t="s">
        <v>34</v>
      </c>
      <c r="AX180" s="13" t="s">
        <v>86</v>
      </c>
      <c r="AY180" s="251" t="s">
        <v>162</v>
      </c>
    </row>
    <row r="181" s="2" customFormat="1" ht="24.15" customHeight="1">
      <c r="A181" s="38"/>
      <c r="B181" s="39"/>
      <c r="C181" s="226" t="s">
        <v>284</v>
      </c>
      <c r="D181" s="226" t="s">
        <v>164</v>
      </c>
      <c r="E181" s="227" t="s">
        <v>523</v>
      </c>
      <c r="F181" s="228" t="s">
        <v>524</v>
      </c>
      <c r="G181" s="229" t="s">
        <v>266</v>
      </c>
      <c r="H181" s="230">
        <v>141.96000000000001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0.01363</v>
      </c>
      <c r="R181" s="236">
        <f>Q181*H181</f>
        <v>1.9349148000000001</v>
      </c>
      <c r="S181" s="236">
        <v>0.014</v>
      </c>
      <c r="T181" s="236">
        <f>S181*H181</f>
        <v>1.9874400000000001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238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238</v>
      </c>
      <c r="BM181" s="238" t="s">
        <v>525</v>
      </c>
    </row>
    <row r="182" s="13" customFormat="1">
      <c r="A182" s="13"/>
      <c r="B182" s="240"/>
      <c r="C182" s="241"/>
      <c r="D182" s="242" t="s">
        <v>178</v>
      </c>
      <c r="E182" s="243" t="s">
        <v>1</v>
      </c>
      <c r="F182" s="244" t="s">
        <v>526</v>
      </c>
      <c r="G182" s="241"/>
      <c r="H182" s="245">
        <v>141.96000000000001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49"/>
      <c r="U182" s="250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178</v>
      </c>
      <c r="AU182" s="251" t="s">
        <v>88</v>
      </c>
      <c r="AV182" s="13" t="s">
        <v>88</v>
      </c>
      <c r="AW182" s="13" t="s">
        <v>34</v>
      </c>
      <c r="AX182" s="13" t="s">
        <v>86</v>
      </c>
      <c r="AY182" s="251" t="s">
        <v>162</v>
      </c>
    </row>
    <row r="183" s="2" customFormat="1" ht="14.4" customHeight="1">
      <c r="A183" s="38"/>
      <c r="B183" s="39"/>
      <c r="C183" s="226" t="s">
        <v>289</v>
      </c>
      <c r="D183" s="226" t="s">
        <v>164</v>
      </c>
      <c r="E183" s="227" t="s">
        <v>527</v>
      </c>
      <c r="F183" s="228" t="s">
        <v>528</v>
      </c>
      <c r="G183" s="229" t="s">
        <v>167</v>
      </c>
      <c r="H183" s="230">
        <v>134.40000000000001</v>
      </c>
      <c r="I183" s="231"/>
      <c r="J183" s="232">
        <f>ROUND(I183*H183,2)</f>
        <v>0</v>
      </c>
      <c r="K183" s="233"/>
      <c r="L183" s="44"/>
      <c r="M183" s="234" t="s">
        <v>1</v>
      </c>
      <c r="N183" s="235" t="s">
        <v>43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0.014999999999999999</v>
      </c>
      <c r="T183" s="236">
        <f>S183*H183</f>
        <v>2.016</v>
      </c>
      <c r="U183" s="237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238</v>
      </c>
      <c r="AT183" s="238" t="s">
        <v>164</v>
      </c>
      <c r="AU183" s="238" t="s">
        <v>88</v>
      </c>
      <c r="AY183" s="17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86</v>
      </c>
      <c r="BK183" s="239">
        <f>ROUND(I183*H183,2)</f>
        <v>0</v>
      </c>
      <c r="BL183" s="17" t="s">
        <v>238</v>
      </c>
      <c r="BM183" s="238" t="s">
        <v>529</v>
      </c>
    </row>
    <row r="184" s="13" customFormat="1">
      <c r="A184" s="13"/>
      <c r="B184" s="240"/>
      <c r="C184" s="241"/>
      <c r="D184" s="242" t="s">
        <v>178</v>
      </c>
      <c r="E184" s="243" t="s">
        <v>1</v>
      </c>
      <c r="F184" s="244" t="s">
        <v>530</v>
      </c>
      <c r="G184" s="241"/>
      <c r="H184" s="245">
        <v>84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49"/>
      <c r="U184" s="25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178</v>
      </c>
      <c r="AU184" s="251" t="s">
        <v>88</v>
      </c>
      <c r="AV184" s="13" t="s">
        <v>88</v>
      </c>
      <c r="AW184" s="13" t="s">
        <v>34</v>
      </c>
      <c r="AX184" s="13" t="s">
        <v>78</v>
      </c>
      <c r="AY184" s="251" t="s">
        <v>162</v>
      </c>
    </row>
    <row r="185" s="13" customFormat="1">
      <c r="A185" s="13"/>
      <c r="B185" s="240"/>
      <c r="C185" s="241"/>
      <c r="D185" s="242" t="s">
        <v>178</v>
      </c>
      <c r="E185" s="243" t="s">
        <v>1</v>
      </c>
      <c r="F185" s="244" t="s">
        <v>531</v>
      </c>
      <c r="G185" s="241"/>
      <c r="H185" s="245">
        <v>50.399999999999999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49"/>
      <c r="U185" s="25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178</v>
      </c>
      <c r="AU185" s="251" t="s">
        <v>88</v>
      </c>
      <c r="AV185" s="13" t="s">
        <v>88</v>
      </c>
      <c r="AW185" s="13" t="s">
        <v>34</v>
      </c>
      <c r="AX185" s="13" t="s">
        <v>78</v>
      </c>
      <c r="AY185" s="251" t="s">
        <v>162</v>
      </c>
    </row>
    <row r="186" s="14" customFormat="1">
      <c r="A186" s="14"/>
      <c r="B186" s="263"/>
      <c r="C186" s="264"/>
      <c r="D186" s="242" t="s">
        <v>178</v>
      </c>
      <c r="E186" s="265" t="s">
        <v>1</v>
      </c>
      <c r="F186" s="266" t="s">
        <v>320</v>
      </c>
      <c r="G186" s="264"/>
      <c r="H186" s="267">
        <v>134.40000000000001</v>
      </c>
      <c r="I186" s="268"/>
      <c r="J186" s="264"/>
      <c r="K186" s="264"/>
      <c r="L186" s="269"/>
      <c r="M186" s="270"/>
      <c r="N186" s="271"/>
      <c r="O186" s="271"/>
      <c r="P186" s="271"/>
      <c r="Q186" s="271"/>
      <c r="R186" s="271"/>
      <c r="S186" s="271"/>
      <c r="T186" s="271"/>
      <c r="U186" s="272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3" t="s">
        <v>178</v>
      </c>
      <c r="AU186" s="273" t="s">
        <v>88</v>
      </c>
      <c r="AV186" s="14" t="s">
        <v>168</v>
      </c>
      <c r="AW186" s="14" t="s">
        <v>34</v>
      </c>
      <c r="AX186" s="14" t="s">
        <v>86</v>
      </c>
      <c r="AY186" s="273" t="s">
        <v>162</v>
      </c>
    </row>
    <row r="187" s="2" customFormat="1" ht="24.15" customHeight="1">
      <c r="A187" s="38"/>
      <c r="B187" s="39"/>
      <c r="C187" s="226" t="s">
        <v>294</v>
      </c>
      <c r="D187" s="226" t="s">
        <v>164</v>
      </c>
      <c r="E187" s="227" t="s">
        <v>532</v>
      </c>
      <c r="F187" s="228" t="s">
        <v>533</v>
      </c>
      <c r="G187" s="229" t="s">
        <v>167</v>
      </c>
      <c r="H187" s="230">
        <v>198</v>
      </c>
      <c r="I187" s="231"/>
      <c r="J187" s="232">
        <f>ROUND(I187*H187,2)</f>
        <v>0</v>
      </c>
      <c r="K187" s="233"/>
      <c r="L187" s="44"/>
      <c r="M187" s="234" t="s">
        <v>1</v>
      </c>
      <c r="N187" s="235" t="s">
        <v>43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6">
        <f>S187*H187</f>
        <v>0</v>
      </c>
      <c r="U187" s="23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238</v>
      </c>
      <c r="AT187" s="238" t="s">
        <v>164</v>
      </c>
      <c r="AU187" s="238" t="s">
        <v>88</v>
      </c>
      <c r="AY187" s="17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86</v>
      </c>
      <c r="BK187" s="239">
        <f>ROUND(I187*H187,2)</f>
        <v>0</v>
      </c>
      <c r="BL187" s="17" t="s">
        <v>238</v>
      </c>
      <c r="BM187" s="238" t="s">
        <v>534</v>
      </c>
    </row>
    <row r="188" s="13" customFormat="1">
      <c r="A188" s="13"/>
      <c r="B188" s="240"/>
      <c r="C188" s="241"/>
      <c r="D188" s="242" t="s">
        <v>178</v>
      </c>
      <c r="E188" s="243" t="s">
        <v>1</v>
      </c>
      <c r="F188" s="244" t="s">
        <v>535</v>
      </c>
      <c r="G188" s="241"/>
      <c r="H188" s="245">
        <v>332.39999999999998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49"/>
      <c r="U188" s="250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178</v>
      </c>
      <c r="AU188" s="251" t="s">
        <v>88</v>
      </c>
      <c r="AV188" s="13" t="s">
        <v>88</v>
      </c>
      <c r="AW188" s="13" t="s">
        <v>34</v>
      </c>
      <c r="AX188" s="13" t="s">
        <v>78</v>
      </c>
      <c r="AY188" s="251" t="s">
        <v>162</v>
      </c>
    </row>
    <row r="189" s="13" customFormat="1">
      <c r="A189" s="13"/>
      <c r="B189" s="240"/>
      <c r="C189" s="241"/>
      <c r="D189" s="242" t="s">
        <v>178</v>
      </c>
      <c r="E189" s="243" t="s">
        <v>1</v>
      </c>
      <c r="F189" s="244" t="s">
        <v>536</v>
      </c>
      <c r="G189" s="241"/>
      <c r="H189" s="245">
        <v>-134.40000000000001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49"/>
      <c r="U189" s="250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178</v>
      </c>
      <c r="AU189" s="251" t="s">
        <v>88</v>
      </c>
      <c r="AV189" s="13" t="s">
        <v>88</v>
      </c>
      <c r="AW189" s="13" t="s">
        <v>34</v>
      </c>
      <c r="AX189" s="13" t="s">
        <v>78</v>
      </c>
      <c r="AY189" s="251" t="s">
        <v>162</v>
      </c>
    </row>
    <row r="190" s="14" customFormat="1">
      <c r="A190" s="14"/>
      <c r="B190" s="263"/>
      <c r="C190" s="264"/>
      <c r="D190" s="242" t="s">
        <v>178</v>
      </c>
      <c r="E190" s="265" t="s">
        <v>1</v>
      </c>
      <c r="F190" s="266" t="s">
        <v>320</v>
      </c>
      <c r="G190" s="264"/>
      <c r="H190" s="267">
        <v>197.99999999999997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1"/>
      <c r="U190" s="272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3" t="s">
        <v>178</v>
      </c>
      <c r="AU190" s="273" t="s">
        <v>88</v>
      </c>
      <c r="AV190" s="14" t="s">
        <v>168</v>
      </c>
      <c r="AW190" s="14" t="s">
        <v>34</v>
      </c>
      <c r="AX190" s="14" t="s">
        <v>86</v>
      </c>
      <c r="AY190" s="273" t="s">
        <v>162</v>
      </c>
    </row>
    <row r="191" s="2" customFormat="1" ht="14.4" customHeight="1">
      <c r="A191" s="38"/>
      <c r="B191" s="39"/>
      <c r="C191" s="252" t="s">
        <v>300</v>
      </c>
      <c r="D191" s="252" t="s">
        <v>218</v>
      </c>
      <c r="E191" s="253" t="s">
        <v>537</v>
      </c>
      <c r="F191" s="254" t="s">
        <v>538</v>
      </c>
      <c r="G191" s="255" t="s">
        <v>176</v>
      </c>
      <c r="H191" s="256">
        <v>5.4450000000000003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43</v>
      </c>
      <c r="O191" s="91"/>
      <c r="P191" s="236">
        <f>O191*H191</f>
        <v>0</v>
      </c>
      <c r="Q191" s="236">
        <v>0.55000000000000004</v>
      </c>
      <c r="R191" s="236">
        <f>Q191*H191</f>
        <v>2.9947500000000002</v>
      </c>
      <c r="S191" s="236">
        <v>0</v>
      </c>
      <c r="T191" s="236">
        <f>S191*H191</f>
        <v>0</v>
      </c>
      <c r="U191" s="23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539</v>
      </c>
      <c r="AT191" s="238" t="s">
        <v>218</v>
      </c>
      <c r="AU191" s="238" t="s">
        <v>88</v>
      </c>
      <c r="AY191" s="17" t="s">
        <v>162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86</v>
      </c>
      <c r="BK191" s="239">
        <f>ROUND(I191*H191,2)</f>
        <v>0</v>
      </c>
      <c r="BL191" s="17" t="s">
        <v>539</v>
      </c>
      <c r="BM191" s="238" t="s">
        <v>540</v>
      </c>
    </row>
    <row r="192" s="13" customFormat="1">
      <c r="A192" s="13"/>
      <c r="B192" s="240"/>
      <c r="C192" s="241"/>
      <c r="D192" s="242" t="s">
        <v>178</v>
      </c>
      <c r="E192" s="243" t="s">
        <v>1</v>
      </c>
      <c r="F192" s="244" t="s">
        <v>541</v>
      </c>
      <c r="G192" s="241"/>
      <c r="H192" s="245">
        <v>4.9500000000000002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49"/>
      <c r="U192" s="250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178</v>
      </c>
      <c r="AU192" s="251" t="s">
        <v>88</v>
      </c>
      <c r="AV192" s="13" t="s">
        <v>88</v>
      </c>
      <c r="AW192" s="13" t="s">
        <v>34</v>
      </c>
      <c r="AX192" s="13" t="s">
        <v>78</v>
      </c>
      <c r="AY192" s="251" t="s">
        <v>162</v>
      </c>
    </row>
    <row r="193" s="13" customFormat="1">
      <c r="A193" s="13"/>
      <c r="B193" s="240"/>
      <c r="C193" s="241"/>
      <c r="D193" s="242" t="s">
        <v>178</v>
      </c>
      <c r="E193" s="243" t="s">
        <v>1</v>
      </c>
      <c r="F193" s="244" t="s">
        <v>542</v>
      </c>
      <c r="G193" s="241"/>
      <c r="H193" s="245">
        <v>0.495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49"/>
      <c r="U193" s="250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178</v>
      </c>
      <c r="AU193" s="251" t="s">
        <v>88</v>
      </c>
      <c r="AV193" s="13" t="s">
        <v>88</v>
      </c>
      <c r="AW193" s="13" t="s">
        <v>34</v>
      </c>
      <c r="AX193" s="13" t="s">
        <v>78</v>
      </c>
      <c r="AY193" s="251" t="s">
        <v>162</v>
      </c>
    </row>
    <row r="194" s="14" customFormat="1">
      <c r="A194" s="14"/>
      <c r="B194" s="263"/>
      <c r="C194" s="264"/>
      <c r="D194" s="242" t="s">
        <v>178</v>
      </c>
      <c r="E194" s="265" t="s">
        <v>1</v>
      </c>
      <c r="F194" s="266" t="s">
        <v>320</v>
      </c>
      <c r="G194" s="264"/>
      <c r="H194" s="267">
        <v>5.4450000000000003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1"/>
      <c r="U194" s="27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178</v>
      </c>
      <c r="AU194" s="273" t="s">
        <v>88</v>
      </c>
      <c r="AV194" s="14" t="s">
        <v>168</v>
      </c>
      <c r="AW194" s="14" t="s">
        <v>34</v>
      </c>
      <c r="AX194" s="14" t="s">
        <v>86</v>
      </c>
      <c r="AY194" s="273" t="s">
        <v>162</v>
      </c>
    </row>
    <row r="195" s="2" customFormat="1" ht="24.15" customHeight="1">
      <c r="A195" s="38"/>
      <c r="B195" s="39"/>
      <c r="C195" s="226" t="s">
        <v>305</v>
      </c>
      <c r="D195" s="226" t="s">
        <v>164</v>
      </c>
      <c r="E195" s="227" t="s">
        <v>543</v>
      </c>
      <c r="F195" s="228" t="s">
        <v>544</v>
      </c>
      <c r="G195" s="229" t="s">
        <v>167</v>
      </c>
      <c r="H195" s="230">
        <v>134.40000000000001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238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238</v>
      </c>
      <c r="BM195" s="238" t="s">
        <v>545</v>
      </c>
    </row>
    <row r="196" s="2" customFormat="1" ht="14.4" customHeight="1">
      <c r="A196" s="38"/>
      <c r="B196" s="39"/>
      <c r="C196" s="252" t="s">
        <v>309</v>
      </c>
      <c r="D196" s="252" t="s">
        <v>218</v>
      </c>
      <c r="E196" s="253" t="s">
        <v>546</v>
      </c>
      <c r="F196" s="254" t="s">
        <v>547</v>
      </c>
      <c r="G196" s="255" t="s">
        <v>167</v>
      </c>
      <c r="H196" s="256">
        <v>147.84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43</v>
      </c>
      <c r="O196" s="91"/>
      <c r="P196" s="236">
        <f>O196*H196</f>
        <v>0</v>
      </c>
      <c r="Q196" s="236">
        <v>0.01176</v>
      </c>
      <c r="R196" s="236">
        <f>Q196*H196</f>
        <v>1.7385983999999999</v>
      </c>
      <c r="S196" s="236">
        <v>0</v>
      </c>
      <c r="T196" s="236">
        <f>S196*H196</f>
        <v>0</v>
      </c>
      <c r="U196" s="23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323</v>
      </c>
      <c r="AT196" s="238" t="s">
        <v>218</v>
      </c>
      <c r="AU196" s="238" t="s">
        <v>88</v>
      </c>
      <c r="AY196" s="17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86</v>
      </c>
      <c r="BK196" s="239">
        <f>ROUND(I196*H196,2)</f>
        <v>0</v>
      </c>
      <c r="BL196" s="17" t="s">
        <v>238</v>
      </c>
      <c r="BM196" s="238" t="s">
        <v>548</v>
      </c>
    </row>
    <row r="197" s="13" customFormat="1">
      <c r="A197" s="13"/>
      <c r="B197" s="240"/>
      <c r="C197" s="241"/>
      <c r="D197" s="242" t="s">
        <v>178</v>
      </c>
      <c r="E197" s="243" t="s">
        <v>1</v>
      </c>
      <c r="F197" s="244" t="s">
        <v>549</v>
      </c>
      <c r="G197" s="241"/>
      <c r="H197" s="245">
        <v>134.40000000000001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49"/>
      <c r="U197" s="25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178</v>
      </c>
      <c r="AU197" s="251" t="s">
        <v>88</v>
      </c>
      <c r="AV197" s="13" t="s">
        <v>88</v>
      </c>
      <c r="AW197" s="13" t="s">
        <v>34</v>
      </c>
      <c r="AX197" s="13" t="s">
        <v>78</v>
      </c>
      <c r="AY197" s="251" t="s">
        <v>162</v>
      </c>
    </row>
    <row r="198" s="13" customFormat="1">
      <c r="A198" s="13"/>
      <c r="B198" s="240"/>
      <c r="C198" s="241"/>
      <c r="D198" s="242" t="s">
        <v>178</v>
      </c>
      <c r="E198" s="243" t="s">
        <v>1</v>
      </c>
      <c r="F198" s="244" t="s">
        <v>550</v>
      </c>
      <c r="G198" s="241"/>
      <c r="H198" s="245">
        <v>13.44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49"/>
      <c r="U198" s="25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178</v>
      </c>
      <c r="AU198" s="251" t="s">
        <v>88</v>
      </c>
      <c r="AV198" s="13" t="s">
        <v>88</v>
      </c>
      <c r="AW198" s="13" t="s">
        <v>34</v>
      </c>
      <c r="AX198" s="13" t="s">
        <v>78</v>
      </c>
      <c r="AY198" s="251" t="s">
        <v>162</v>
      </c>
    </row>
    <row r="199" s="14" customFormat="1">
      <c r="A199" s="14"/>
      <c r="B199" s="263"/>
      <c r="C199" s="264"/>
      <c r="D199" s="242" t="s">
        <v>178</v>
      </c>
      <c r="E199" s="265" t="s">
        <v>1</v>
      </c>
      <c r="F199" s="266" t="s">
        <v>320</v>
      </c>
      <c r="G199" s="264"/>
      <c r="H199" s="267">
        <v>147.84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1"/>
      <c r="U199" s="272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3" t="s">
        <v>178</v>
      </c>
      <c r="AU199" s="273" t="s">
        <v>88</v>
      </c>
      <c r="AV199" s="14" t="s">
        <v>168</v>
      </c>
      <c r="AW199" s="14" t="s">
        <v>34</v>
      </c>
      <c r="AX199" s="14" t="s">
        <v>86</v>
      </c>
      <c r="AY199" s="273" t="s">
        <v>162</v>
      </c>
    </row>
    <row r="200" s="2" customFormat="1" ht="14.4" customHeight="1">
      <c r="A200" s="38"/>
      <c r="B200" s="39"/>
      <c r="C200" s="226" t="s">
        <v>314</v>
      </c>
      <c r="D200" s="226" t="s">
        <v>164</v>
      </c>
      <c r="E200" s="227" t="s">
        <v>551</v>
      </c>
      <c r="F200" s="228" t="s">
        <v>552</v>
      </c>
      <c r="G200" s="229" t="s">
        <v>167</v>
      </c>
      <c r="H200" s="230">
        <v>8.4000000000000004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0.014999999999999999</v>
      </c>
      <c r="T200" s="236">
        <f>S200*H200</f>
        <v>0.126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238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238</v>
      </c>
      <c r="BM200" s="238" t="s">
        <v>553</v>
      </c>
    </row>
    <row r="201" s="13" customFormat="1">
      <c r="A201" s="13"/>
      <c r="B201" s="240"/>
      <c r="C201" s="241"/>
      <c r="D201" s="242" t="s">
        <v>178</v>
      </c>
      <c r="E201" s="243" t="s">
        <v>1</v>
      </c>
      <c r="F201" s="244" t="s">
        <v>554</v>
      </c>
      <c r="G201" s="241"/>
      <c r="H201" s="245">
        <v>8.4000000000000004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49"/>
      <c r="U201" s="25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178</v>
      </c>
      <c r="AU201" s="251" t="s">
        <v>88</v>
      </c>
      <c r="AV201" s="13" t="s">
        <v>88</v>
      </c>
      <c r="AW201" s="13" t="s">
        <v>34</v>
      </c>
      <c r="AX201" s="13" t="s">
        <v>86</v>
      </c>
      <c r="AY201" s="251" t="s">
        <v>162</v>
      </c>
    </row>
    <row r="202" s="2" customFormat="1" ht="24.15" customHeight="1">
      <c r="A202" s="38"/>
      <c r="B202" s="39"/>
      <c r="C202" s="226" t="s">
        <v>323</v>
      </c>
      <c r="D202" s="226" t="s">
        <v>164</v>
      </c>
      <c r="E202" s="227" t="s">
        <v>555</v>
      </c>
      <c r="F202" s="228" t="s">
        <v>556</v>
      </c>
      <c r="G202" s="229" t="s">
        <v>167</v>
      </c>
      <c r="H202" s="230">
        <v>8.4000000000000004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238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238</v>
      </c>
      <c r="BM202" s="238" t="s">
        <v>557</v>
      </c>
    </row>
    <row r="203" s="2" customFormat="1" ht="24.15" customHeight="1">
      <c r="A203" s="38"/>
      <c r="B203" s="39"/>
      <c r="C203" s="252" t="s">
        <v>327</v>
      </c>
      <c r="D203" s="252" t="s">
        <v>218</v>
      </c>
      <c r="E203" s="253" t="s">
        <v>558</v>
      </c>
      <c r="F203" s="254" t="s">
        <v>559</v>
      </c>
      <c r="G203" s="255" t="s">
        <v>176</v>
      </c>
      <c r="H203" s="256">
        <v>0.55400000000000005</v>
      </c>
      <c r="I203" s="257"/>
      <c r="J203" s="258">
        <f>ROUND(I203*H203,2)</f>
        <v>0</v>
      </c>
      <c r="K203" s="259"/>
      <c r="L203" s="260"/>
      <c r="M203" s="261" t="s">
        <v>1</v>
      </c>
      <c r="N203" s="262" t="s">
        <v>43</v>
      </c>
      <c r="O203" s="91"/>
      <c r="P203" s="236">
        <f>O203*H203</f>
        <v>0</v>
      </c>
      <c r="Q203" s="236">
        <v>0.55000000000000004</v>
      </c>
      <c r="R203" s="236">
        <f>Q203*H203</f>
        <v>0.30470000000000003</v>
      </c>
      <c r="S203" s="236">
        <v>0</v>
      </c>
      <c r="T203" s="236">
        <f>S203*H203</f>
        <v>0</v>
      </c>
      <c r="U203" s="23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323</v>
      </c>
      <c r="AT203" s="238" t="s">
        <v>218</v>
      </c>
      <c r="AU203" s="238" t="s">
        <v>88</v>
      </c>
      <c r="AY203" s="17" t="s">
        <v>162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86</v>
      </c>
      <c r="BK203" s="239">
        <f>ROUND(I203*H203,2)</f>
        <v>0</v>
      </c>
      <c r="BL203" s="17" t="s">
        <v>238</v>
      </c>
      <c r="BM203" s="238" t="s">
        <v>560</v>
      </c>
    </row>
    <row r="204" s="13" customFormat="1">
      <c r="A204" s="13"/>
      <c r="B204" s="240"/>
      <c r="C204" s="241"/>
      <c r="D204" s="242" t="s">
        <v>178</v>
      </c>
      <c r="E204" s="243" t="s">
        <v>1</v>
      </c>
      <c r="F204" s="244" t="s">
        <v>561</v>
      </c>
      <c r="G204" s="241"/>
      <c r="H204" s="245">
        <v>0.504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49"/>
      <c r="U204" s="250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178</v>
      </c>
      <c r="AU204" s="251" t="s">
        <v>88</v>
      </c>
      <c r="AV204" s="13" t="s">
        <v>88</v>
      </c>
      <c r="AW204" s="13" t="s">
        <v>34</v>
      </c>
      <c r="AX204" s="13" t="s">
        <v>78</v>
      </c>
      <c r="AY204" s="251" t="s">
        <v>162</v>
      </c>
    </row>
    <row r="205" s="13" customFormat="1">
      <c r="A205" s="13"/>
      <c r="B205" s="240"/>
      <c r="C205" s="241"/>
      <c r="D205" s="242" t="s">
        <v>178</v>
      </c>
      <c r="E205" s="243" t="s">
        <v>1</v>
      </c>
      <c r="F205" s="244" t="s">
        <v>562</v>
      </c>
      <c r="G205" s="241"/>
      <c r="H205" s="245">
        <v>0.050000000000000003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49"/>
      <c r="U205" s="25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178</v>
      </c>
      <c r="AU205" s="251" t="s">
        <v>88</v>
      </c>
      <c r="AV205" s="13" t="s">
        <v>88</v>
      </c>
      <c r="AW205" s="13" t="s">
        <v>34</v>
      </c>
      <c r="AX205" s="13" t="s">
        <v>78</v>
      </c>
      <c r="AY205" s="251" t="s">
        <v>162</v>
      </c>
    </row>
    <row r="206" s="14" customFormat="1">
      <c r="A206" s="14"/>
      <c r="B206" s="263"/>
      <c r="C206" s="264"/>
      <c r="D206" s="242" t="s">
        <v>178</v>
      </c>
      <c r="E206" s="265" t="s">
        <v>1</v>
      </c>
      <c r="F206" s="266" t="s">
        <v>320</v>
      </c>
      <c r="G206" s="264"/>
      <c r="H206" s="267">
        <v>0.55400000000000005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1"/>
      <c r="U206" s="272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3" t="s">
        <v>178</v>
      </c>
      <c r="AU206" s="273" t="s">
        <v>88</v>
      </c>
      <c r="AV206" s="14" t="s">
        <v>168</v>
      </c>
      <c r="AW206" s="14" t="s">
        <v>34</v>
      </c>
      <c r="AX206" s="14" t="s">
        <v>86</v>
      </c>
      <c r="AY206" s="273" t="s">
        <v>162</v>
      </c>
    </row>
    <row r="207" s="2" customFormat="1" ht="24.15" customHeight="1">
      <c r="A207" s="38"/>
      <c r="B207" s="39"/>
      <c r="C207" s="226" t="s">
        <v>332</v>
      </c>
      <c r="D207" s="226" t="s">
        <v>164</v>
      </c>
      <c r="E207" s="227" t="s">
        <v>563</v>
      </c>
      <c r="F207" s="228" t="s">
        <v>564</v>
      </c>
      <c r="G207" s="229" t="s">
        <v>176</v>
      </c>
      <c r="H207" s="230">
        <v>9.6950000000000003</v>
      </c>
      <c r="I207" s="231"/>
      <c r="J207" s="232">
        <f>ROUND(I207*H207,2)</f>
        <v>0</v>
      </c>
      <c r="K207" s="233"/>
      <c r="L207" s="44"/>
      <c r="M207" s="234" t="s">
        <v>1</v>
      </c>
      <c r="N207" s="235" t="s">
        <v>43</v>
      </c>
      <c r="O207" s="91"/>
      <c r="P207" s="236">
        <f>O207*H207</f>
        <v>0</v>
      </c>
      <c r="Q207" s="236">
        <v>0.00189</v>
      </c>
      <c r="R207" s="236">
        <f>Q207*H207</f>
        <v>0.018323550000000001</v>
      </c>
      <c r="S207" s="236">
        <v>0</v>
      </c>
      <c r="T207" s="236">
        <f>S207*H207</f>
        <v>0</v>
      </c>
      <c r="U207" s="23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238</v>
      </c>
      <c r="AT207" s="238" t="s">
        <v>164</v>
      </c>
      <c r="AU207" s="238" t="s">
        <v>88</v>
      </c>
      <c r="AY207" s="17" t="s">
        <v>162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86</v>
      </c>
      <c r="BK207" s="239">
        <f>ROUND(I207*H207,2)</f>
        <v>0</v>
      </c>
      <c r="BL207" s="17" t="s">
        <v>238</v>
      </c>
      <c r="BM207" s="238" t="s">
        <v>565</v>
      </c>
    </row>
    <row r="208" s="13" customFormat="1">
      <c r="A208" s="13"/>
      <c r="B208" s="240"/>
      <c r="C208" s="241"/>
      <c r="D208" s="242" t="s">
        <v>178</v>
      </c>
      <c r="E208" s="243" t="s">
        <v>1</v>
      </c>
      <c r="F208" s="244" t="s">
        <v>566</v>
      </c>
      <c r="G208" s="241"/>
      <c r="H208" s="245">
        <v>9.6950000000000003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49"/>
      <c r="U208" s="250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178</v>
      </c>
      <c r="AU208" s="251" t="s">
        <v>88</v>
      </c>
      <c r="AV208" s="13" t="s">
        <v>88</v>
      </c>
      <c r="AW208" s="13" t="s">
        <v>34</v>
      </c>
      <c r="AX208" s="13" t="s">
        <v>86</v>
      </c>
      <c r="AY208" s="251" t="s">
        <v>162</v>
      </c>
    </row>
    <row r="209" s="2" customFormat="1" ht="24.15" customHeight="1">
      <c r="A209" s="38"/>
      <c r="B209" s="39"/>
      <c r="C209" s="226" t="s">
        <v>336</v>
      </c>
      <c r="D209" s="226" t="s">
        <v>164</v>
      </c>
      <c r="E209" s="227" t="s">
        <v>567</v>
      </c>
      <c r="F209" s="228" t="s">
        <v>568</v>
      </c>
      <c r="G209" s="229" t="s">
        <v>167</v>
      </c>
      <c r="H209" s="230">
        <v>332.39999999999998</v>
      </c>
      <c r="I209" s="231"/>
      <c r="J209" s="232">
        <f>ROUND(I209*H209,2)</f>
        <v>0</v>
      </c>
      <c r="K209" s="233"/>
      <c r="L209" s="44"/>
      <c r="M209" s="234" t="s">
        <v>1</v>
      </c>
      <c r="N209" s="235" t="s">
        <v>43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0.0070000000000000001</v>
      </c>
      <c r="T209" s="236">
        <f>S209*H209</f>
        <v>2.3268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238</v>
      </c>
      <c r="AT209" s="238" t="s">
        <v>164</v>
      </c>
      <c r="AU209" s="238" t="s">
        <v>88</v>
      </c>
      <c r="AY209" s="17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86</v>
      </c>
      <c r="BK209" s="239">
        <f>ROUND(I209*H209,2)</f>
        <v>0</v>
      </c>
      <c r="BL209" s="17" t="s">
        <v>238</v>
      </c>
      <c r="BM209" s="238" t="s">
        <v>569</v>
      </c>
    </row>
    <row r="210" s="13" customFormat="1">
      <c r="A210" s="13"/>
      <c r="B210" s="240"/>
      <c r="C210" s="241"/>
      <c r="D210" s="242" t="s">
        <v>178</v>
      </c>
      <c r="E210" s="243" t="s">
        <v>1</v>
      </c>
      <c r="F210" s="244" t="s">
        <v>570</v>
      </c>
      <c r="G210" s="241"/>
      <c r="H210" s="245">
        <v>332.39999999999998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49"/>
      <c r="U210" s="250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178</v>
      </c>
      <c r="AU210" s="251" t="s">
        <v>88</v>
      </c>
      <c r="AV210" s="13" t="s">
        <v>88</v>
      </c>
      <c r="AW210" s="13" t="s">
        <v>34</v>
      </c>
      <c r="AX210" s="13" t="s">
        <v>86</v>
      </c>
      <c r="AY210" s="251" t="s">
        <v>162</v>
      </c>
    </row>
    <row r="211" s="2" customFormat="1" ht="24.15" customHeight="1">
      <c r="A211" s="38"/>
      <c r="B211" s="39"/>
      <c r="C211" s="226" t="s">
        <v>342</v>
      </c>
      <c r="D211" s="226" t="s">
        <v>164</v>
      </c>
      <c r="E211" s="227" t="s">
        <v>571</v>
      </c>
      <c r="F211" s="228" t="s">
        <v>572</v>
      </c>
      <c r="G211" s="229" t="s">
        <v>167</v>
      </c>
      <c r="H211" s="230">
        <v>332.39999999999998</v>
      </c>
      <c r="I211" s="231"/>
      <c r="J211" s="232">
        <f>ROUND(I211*H211,2)</f>
        <v>0</v>
      </c>
      <c r="K211" s="233"/>
      <c r="L211" s="44"/>
      <c r="M211" s="234" t="s">
        <v>1</v>
      </c>
      <c r="N211" s="235" t="s">
        <v>43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6">
        <f>S211*H211</f>
        <v>0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238</v>
      </c>
      <c r="AT211" s="238" t="s">
        <v>164</v>
      </c>
      <c r="AU211" s="238" t="s">
        <v>88</v>
      </c>
      <c r="AY211" s="17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86</v>
      </c>
      <c r="BK211" s="239">
        <f>ROUND(I211*H211,2)</f>
        <v>0</v>
      </c>
      <c r="BL211" s="17" t="s">
        <v>238</v>
      </c>
      <c r="BM211" s="238" t="s">
        <v>573</v>
      </c>
    </row>
    <row r="212" s="2" customFormat="1" ht="14.4" customHeight="1">
      <c r="A212" s="38"/>
      <c r="B212" s="39"/>
      <c r="C212" s="252" t="s">
        <v>347</v>
      </c>
      <c r="D212" s="252" t="s">
        <v>218</v>
      </c>
      <c r="E212" s="253" t="s">
        <v>574</v>
      </c>
      <c r="F212" s="254" t="s">
        <v>575</v>
      </c>
      <c r="G212" s="255" t="s">
        <v>176</v>
      </c>
      <c r="H212" s="256">
        <v>2.2970000000000002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43</v>
      </c>
      <c r="O212" s="91"/>
      <c r="P212" s="236">
        <f>O212*H212</f>
        <v>0</v>
      </c>
      <c r="Q212" s="236">
        <v>0.55000000000000004</v>
      </c>
      <c r="R212" s="236">
        <f>Q212*H212</f>
        <v>1.2633500000000002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198</v>
      </c>
      <c r="AT212" s="238" t="s">
        <v>218</v>
      </c>
      <c r="AU212" s="238" t="s">
        <v>88</v>
      </c>
      <c r="AY212" s="17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86</v>
      </c>
      <c r="BK212" s="239">
        <f>ROUND(I212*H212,2)</f>
        <v>0</v>
      </c>
      <c r="BL212" s="17" t="s">
        <v>168</v>
      </c>
      <c r="BM212" s="238" t="s">
        <v>576</v>
      </c>
    </row>
    <row r="213" s="13" customFormat="1">
      <c r="A213" s="13"/>
      <c r="B213" s="240"/>
      <c r="C213" s="241"/>
      <c r="D213" s="242" t="s">
        <v>178</v>
      </c>
      <c r="E213" s="243" t="s">
        <v>1</v>
      </c>
      <c r="F213" s="244" t="s">
        <v>577</v>
      </c>
      <c r="G213" s="241"/>
      <c r="H213" s="245">
        <v>1.9970000000000001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49"/>
      <c r="U213" s="250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178</v>
      </c>
      <c r="AU213" s="251" t="s">
        <v>88</v>
      </c>
      <c r="AV213" s="13" t="s">
        <v>88</v>
      </c>
      <c r="AW213" s="13" t="s">
        <v>34</v>
      </c>
      <c r="AX213" s="13" t="s">
        <v>78</v>
      </c>
      <c r="AY213" s="251" t="s">
        <v>162</v>
      </c>
    </row>
    <row r="214" s="15" customFormat="1">
      <c r="A214" s="15"/>
      <c r="B214" s="284"/>
      <c r="C214" s="285"/>
      <c r="D214" s="242" t="s">
        <v>178</v>
      </c>
      <c r="E214" s="286" t="s">
        <v>1</v>
      </c>
      <c r="F214" s="287" t="s">
        <v>578</v>
      </c>
      <c r="G214" s="285"/>
      <c r="H214" s="288">
        <v>1.9970000000000001</v>
      </c>
      <c r="I214" s="289"/>
      <c r="J214" s="285"/>
      <c r="K214" s="285"/>
      <c r="L214" s="290"/>
      <c r="M214" s="291"/>
      <c r="N214" s="292"/>
      <c r="O214" s="292"/>
      <c r="P214" s="292"/>
      <c r="Q214" s="292"/>
      <c r="R214" s="292"/>
      <c r="S214" s="292"/>
      <c r="T214" s="292"/>
      <c r="U214" s="293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4" t="s">
        <v>178</v>
      </c>
      <c r="AU214" s="294" t="s">
        <v>88</v>
      </c>
      <c r="AV214" s="15" t="s">
        <v>173</v>
      </c>
      <c r="AW214" s="15" t="s">
        <v>34</v>
      </c>
      <c r="AX214" s="15" t="s">
        <v>78</v>
      </c>
      <c r="AY214" s="294" t="s">
        <v>162</v>
      </c>
    </row>
    <row r="215" s="13" customFormat="1">
      <c r="A215" s="13"/>
      <c r="B215" s="240"/>
      <c r="C215" s="241"/>
      <c r="D215" s="242" t="s">
        <v>178</v>
      </c>
      <c r="E215" s="243" t="s">
        <v>1</v>
      </c>
      <c r="F215" s="244" t="s">
        <v>579</v>
      </c>
      <c r="G215" s="241"/>
      <c r="H215" s="245">
        <v>0.29999999999999999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49"/>
      <c r="U215" s="250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178</v>
      </c>
      <c r="AU215" s="251" t="s">
        <v>88</v>
      </c>
      <c r="AV215" s="13" t="s">
        <v>88</v>
      </c>
      <c r="AW215" s="13" t="s">
        <v>34</v>
      </c>
      <c r="AX215" s="13" t="s">
        <v>78</v>
      </c>
      <c r="AY215" s="251" t="s">
        <v>162</v>
      </c>
    </row>
    <row r="216" s="14" customFormat="1">
      <c r="A216" s="14"/>
      <c r="B216" s="263"/>
      <c r="C216" s="264"/>
      <c r="D216" s="242" t="s">
        <v>178</v>
      </c>
      <c r="E216" s="265" t="s">
        <v>1</v>
      </c>
      <c r="F216" s="266" t="s">
        <v>320</v>
      </c>
      <c r="G216" s="264"/>
      <c r="H216" s="267">
        <v>2.2970000000000002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1"/>
      <c r="U216" s="272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3" t="s">
        <v>178</v>
      </c>
      <c r="AU216" s="273" t="s">
        <v>88</v>
      </c>
      <c r="AV216" s="14" t="s">
        <v>168</v>
      </c>
      <c r="AW216" s="14" t="s">
        <v>34</v>
      </c>
      <c r="AX216" s="14" t="s">
        <v>86</v>
      </c>
      <c r="AY216" s="273" t="s">
        <v>162</v>
      </c>
    </row>
    <row r="217" s="2" customFormat="1" ht="24.15" customHeight="1">
      <c r="A217" s="38"/>
      <c r="B217" s="39"/>
      <c r="C217" s="226" t="s">
        <v>351</v>
      </c>
      <c r="D217" s="226" t="s">
        <v>164</v>
      </c>
      <c r="E217" s="227" t="s">
        <v>580</v>
      </c>
      <c r="F217" s="228" t="s">
        <v>581</v>
      </c>
      <c r="G217" s="229" t="s">
        <v>266</v>
      </c>
      <c r="H217" s="230">
        <v>390</v>
      </c>
      <c r="I217" s="231"/>
      <c r="J217" s="232">
        <f>ROUND(I217*H217,2)</f>
        <v>0</v>
      </c>
      <c r="K217" s="233"/>
      <c r="L217" s="44"/>
      <c r="M217" s="234" t="s">
        <v>1</v>
      </c>
      <c r="N217" s="235" t="s">
        <v>43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6">
        <f>S217*H217</f>
        <v>0</v>
      </c>
      <c r="U217" s="23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238</v>
      </c>
      <c r="AT217" s="238" t="s">
        <v>164</v>
      </c>
      <c r="AU217" s="238" t="s">
        <v>88</v>
      </c>
      <c r="AY217" s="17" t="s">
        <v>162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86</v>
      </c>
      <c r="BK217" s="239">
        <f>ROUND(I217*H217,2)</f>
        <v>0</v>
      </c>
      <c r="BL217" s="17" t="s">
        <v>238</v>
      </c>
      <c r="BM217" s="238" t="s">
        <v>582</v>
      </c>
    </row>
    <row r="218" s="13" customFormat="1">
      <c r="A218" s="13"/>
      <c r="B218" s="240"/>
      <c r="C218" s="241"/>
      <c r="D218" s="242" t="s">
        <v>178</v>
      </c>
      <c r="E218" s="243" t="s">
        <v>1</v>
      </c>
      <c r="F218" s="244" t="s">
        <v>583</v>
      </c>
      <c r="G218" s="241"/>
      <c r="H218" s="245">
        <v>390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49"/>
      <c r="U218" s="250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178</v>
      </c>
      <c r="AU218" s="251" t="s">
        <v>88</v>
      </c>
      <c r="AV218" s="13" t="s">
        <v>88</v>
      </c>
      <c r="AW218" s="13" t="s">
        <v>34</v>
      </c>
      <c r="AX218" s="13" t="s">
        <v>86</v>
      </c>
      <c r="AY218" s="251" t="s">
        <v>162</v>
      </c>
    </row>
    <row r="219" s="2" customFormat="1" ht="14.4" customHeight="1">
      <c r="A219" s="38"/>
      <c r="B219" s="39"/>
      <c r="C219" s="252" t="s">
        <v>355</v>
      </c>
      <c r="D219" s="252" t="s">
        <v>218</v>
      </c>
      <c r="E219" s="253" t="s">
        <v>574</v>
      </c>
      <c r="F219" s="254" t="s">
        <v>575</v>
      </c>
      <c r="G219" s="255" t="s">
        <v>176</v>
      </c>
      <c r="H219" s="256">
        <v>1.544</v>
      </c>
      <c r="I219" s="257"/>
      <c r="J219" s="258">
        <f>ROUND(I219*H219,2)</f>
        <v>0</v>
      </c>
      <c r="K219" s="259"/>
      <c r="L219" s="260"/>
      <c r="M219" s="261" t="s">
        <v>1</v>
      </c>
      <c r="N219" s="262" t="s">
        <v>43</v>
      </c>
      <c r="O219" s="91"/>
      <c r="P219" s="236">
        <f>O219*H219</f>
        <v>0</v>
      </c>
      <c r="Q219" s="236">
        <v>0.55000000000000004</v>
      </c>
      <c r="R219" s="236">
        <f>Q219*H219</f>
        <v>0.84920000000000007</v>
      </c>
      <c r="S219" s="236">
        <v>0</v>
      </c>
      <c r="T219" s="236">
        <f>S219*H219</f>
        <v>0</v>
      </c>
      <c r="U219" s="23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323</v>
      </c>
      <c r="AT219" s="238" t="s">
        <v>218</v>
      </c>
      <c r="AU219" s="238" t="s">
        <v>88</v>
      </c>
      <c r="AY219" s="17" t="s">
        <v>162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86</v>
      </c>
      <c r="BK219" s="239">
        <f>ROUND(I219*H219,2)</f>
        <v>0</v>
      </c>
      <c r="BL219" s="17" t="s">
        <v>238</v>
      </c>
      <c r="BM219" s="238" t="s">
        <v>584</v>
      </c>
    </row>
    <row r="220" s="13" customFormat="1">
      <c r="A220" s="13"/>
      <c r="B220" s="240"/>
      <c r="C220" s="241"/>
      <c r="D220" s="242" t="s">
        <v>178</v>
      </c>
      <c r="E220" s="243" t="s">
        <v>1</v>
      </c>
      <c r="F220" s="244" t="s">
        <v>585</v>
      </c>
      <c r="G220" s="241"/>
      <c r="H220" s="245">
        <v>1.4039999999999999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49"/>
      <c r="U220" s="250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178</v>
      </c>
      <c r="AU220" s="251" t="s">
        <v>88</v>
      </c>
      <c r="AV220" s="13" t="s">
        <v>88</v>
      </c>
      <c r="AW220" s="13" t="s">
        <v>34</v>
      </c>
      <c r="AX220" s="13" t="s">
        <v>78</v>
      </c>
      <c r="AY220" s="251" t="s">
        <v>162</v>
      </c>
    </row>
    <row r="221" s="13" customFormat="1">
      <c r="A221" s="13"/>
      <c r="B221" s="240"/>
      <c r="C221" s="241"/>
      <c r="D221" s="242" t="s">
        <v>178</v>
      </c>
      <c r="E221" s="243" t="s">
        <v>1</v>
      </c>
      <c r="F221" s="244" t="s">
        <v>586</v>
      </c>
      <c r="G221" s="241"/>
      <c r="H221" s="245">
        <v>0.14000000000000001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49"/>
      <c r="U221" s="250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178</v>
      </c>
      <c r="AU221" s="251" t="s">
        <v>88</v>
      </c>
      <c r="AV221" s="13" t="s">
        <v>88</v>
      </c>
      <c r="AW221" s="13" t="s">
        <v>34</v>
      </c>
      <c r="AX221" s="13" t="s">
        <v>78</v>
      </c>
      <c r="AY221" s="251" t="s">
        <v>162</v>
      </c>
    </row>
    <row r="222" s="14" customFormat="1">
      <c r="A222" s="14"/>
      <c r="B222" s="263"/>
      <c r="C222" s="264"/>
      <c r="D222" s="242" t="s">
        <v>178</v>
      </c>
      <c r="E222" s="265" t="s">
        <v>1</v>
      </c>
      <c r="F222" s="266" t="s">
        <v>320</v>
      </c>
      <c r="G222" s="264"/>
      <c r="H222" s="267">
        <v>1.544</v>
      </c>
      <c r="I222" s="268"/>
      <c r="J222" s="264"/>
      <c r="K222" s="264"/>
      <c r="L222" s="269"/>
      <c r="M222" s="270"/>
      <c r="N222" s="271"/>
      <c r="O222" s="271"/>
      <c r="P222" s="271"/>
      <c r="Q222" s="271"/>
      <c r="R222" s="271"/>
      <c r="S222" s="271"/>
      <c r="T222" s="271"/>
      <c r="U222" s="272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3" t="s">
        <v>178</v>
      </c>
      <c r="AU222" s="273" t="s">
        <v>88</v>
      </c>
      <c r="AV222" s="14" t="s">
        <v>168</v>
      </c>
      <c r="AW222" s="14" t="s">
        <v>34</v>
      </c>
      <c r="AX222" s="14" t="s">
        <v>86</v>
      </c>
      <c r="AY222" s="273" t="s">
        <v>162</v>
      </c>
    </row>
    <row r="223" s="2" customFormat="1" ht="24.15" customHeight="1">
      <c r="A223" s="38"/>
      <c r="B223" s="39"/>
      <c r="C223" s="226" t="s">
        <v>359</v>
      </c>
      <c r="D223" s="226" t="s">
        <v>164</v>
      </c>
      <c r="E223" s="227" t="s">
        <v>587</v>
      </c>
      <c r="F223" s="228" t="s">
        <v>588</v>
      </c>
      <c r="G223" s="229" t="s">
        <v>176</v>
      </c>
      <c r="H223" s="230">
        <v>13.536</v>
      </c>
      <c r="I223" s="231"/>
      <c r="J223" s="232">
        <f>ROUND(I223*H223,2)</f>
        <v>0</v>
      </c>
      <c r="K223" s="233"/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0.023369999999999998</v>
      </c>
      <c r="R223" s="236">
        <f>Q223*H223</f>
        <v>0.31633631999999995</v>
      </c>
      <c r="S223" s="236">
        <v>0</v>
      </c>
      <c r="T223" s="236">
        <f>S223*H223</f>
        <v>0</v>
      </c>
      <c r="U223" s="23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238</v>
      </c>
      <c r="AT223" s="238" t="s">
        <v>164</v>
      </c>
      <c r="AU223" s="238" t="s">
        <v>88</v>
      </c>
      <c r="AY223" s="17" t="s">
        <v>162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86</v>
      </c>
      <c r="BK223" s="239">
        <f>ROUND(I223*H223,2)</f>
        <v>0</v>
      </c>
      <c r="BL223" s="17" t="s">
        <v>238</v>
      </c>
      <c r="BM223" s="238" t="s">
        <v>589</v>
      </c>
    </row>
    <row r="224" s="13" customFormat="1">
      <c r="A224" s="13"/>
      <c r="B224" s="240"/>
      <c r="C224" s="241"/>
      <c r="D224" s="242" t="s">
        <v>178</v>
      </c>
      <c r="E224" s="243" t="s">
        <v>1</v>
      </c>
      <c r="F224" s="244" t="s">
        <v>590</v>
      </c>
      <c r="G224" s="241"/>
      <c r="H224" s="245">
        <v>13.536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49"/>
      <c r="U224" s="250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178</v>
      </c>
      <c r="AU224" s="251" t="s">
        <v>88</v>
      </c>
      <c r="AV224" s="13" t="s">
        <v>88</v>
      </c>
      <c r="AW224" s="13" t="s">
        <v>34</v>
      </c>
      <c r="AX224" s="13" t="s">
        <v>86</v>
      </c>
      <c r="AY224" s="251" t="s">
        <v>162</v>
      </c>
    </row>
    <row r="225" s="2" customFormat="1" ht="24.15" customHeight="1">
      <c r="A225" s="38"/>
      <c r="B225" s="39"/>
      <c r="C225" s="226" t="s">
        <v>363</v>
      </c>
      <c r="D225" s="226" t="s">
        <v>164</v>
      </c>
      <c r="E225" s="227" t="s">
        <v>591</v>
      </c>
      <c r="F225" s="228" t="s">
        <v>592</v>
      </c>
      <c r="G225" s="229" t="s">
        <v>414</v>
      </c>
      <c r="H225" s="278"/>
      <c r="I225" s="231"/>
      <c r="J225" s="232">
        <f>ROUND(I225*H225,2)</f>
        <v>0</v>
      </c>
      <c r="K225" s="233"/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6">
        <f>S225*H225</f>
        <v>0</v>
      </c>
      <c r="U225" s="23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238</v>
      </c>
      <c r="AT225" s="238" t="s">
        <v>164</v>
      </c>
      <c r="AU225" s="238" t="s">
        <v>88</v>
      </c>
      <c r="AY225" s="17" t="s">
        <v>162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86</v>
      </c>
      <c r="BK225" s="239">
        <f>ROUND(I225*H225,2)</f>
        <v>0</v>
      </c>
      <c r="BL225" s="17" t="s">
        <v>238</v>
      </c>
      <c r="BM225" s="238" t="s">
        <v>593</v>
      </c>
    </row>
    <row r="226" s="12" customFormat="1" ht="22.8" customHeight="1">
      <c r="A226" s="12"/>
      <c r="B226" s="210"/>
      <c r="C226" s="211"/>
      <c r="D226" s="212" t="s">
        <v>77</v>
      </c>
      <c r="E226" s="224" t="s">
        <v>594</v>
      </c>
      <c r="F226" s="224" t="s">
        <v>595</v>
      </c>
      <c r="G226" s="211"/>
      <c r="H226" s="211"/>
      <c r="I226" s="214"/>
      <c r="J226" s="225">
        <f>BK226</f>
        <v>0</v>
      </c>
      <c r="K226" s="211"/>
      <c r="L226" s="216"/>
      <c r="M226" s="217"/>
      <c r="N226" s="218"/>
      <c r="O226" s="218"/>
      <c r="P226" s="219">
        <f>SUM(P227:P261)</f>
        <v>0</v>
      </c>
      <c r="Q226" s="218"/>
      <c r="R226" s="219">
        <f>SUM(R227:R261)</f>
        <v>2.8343540000000003</v>
      </c>
      <c r="S226" s="218"/>
      <c r="T226" s="219">
        <f>SUM(T227:T261)</f>
        <v>0.39808399999999999</v>
      </c>
      <c r="U226" s="220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1" t="s">
        <v>88</v>
      </c>
      <c r="AT226" s="222" t="s">
        <v>77</v>
      </c>
      <c r="AU226" s="222" t="s">
        <v>86</v>
      </c>
      <c r="AY226" s="221" t="s">
        <v>162</v>
      </c>
      <c r="BK226" s="223">
        <f>SUM(BK227:BK261)</f>
        <v>0</v>
      </c>
    </row>
    <row r="227" s="2" customFormat="1" ht="37.8" customHeight="1">
      <c r="A227" s="38"/>
      <c r="B227" s="39"/>
      <c r="C227" s="226" t="s">
        <v>367</v>
      </c>
      <c r="D227" s="226" t="s">
        <v>164</v>
      </c>
      <c r="E227" s="227" t="s">
        <v>596</v>
      </c>
      <c r="F227" s="228" t="s">
        <v>597</v>
      </c>
      <c r="G227" s="229" t="s">
        <v>167</v>
      </c>
      <c r="H227" s="230">
        <v>332.39999999999998</v>
      </c>
      <c r="I227" s="231"/>
      <c r="J227" s="232">
        <f>ROUND(I227*H227,2)</f>
        <v>0</v>
      </c>
      <c r="K227" s="233"/>
      <c r="L227" s="44"/>
      <c r="M227" s="234" t="s">
        <v>1</v>
      </c>
      <c r="N227" s="235" t="s">
        <v>43</v>
      </c>
      <c r="O227" s="91"/>
      <c r="P227" s="236">
        <f>O227*H227</f>
        <v>0</v>
      </c>
      <c r="Q227" s="236">
        <v>0.0064999999999999997</v>
      </c>
      <c r="R227" s="236">
        <f>Q227*H227</f>
        <v>2.1605999999999996</v>
      </c>
      <c r="S227" s="236">
        <v>0</v>
      </c>
      <c r="T227" s="236">
        <f>S227*H227</f>
        <v>0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238</v>
      </c>
      <c r="AT227" s="238" t="s">
        <v>164</v>
      </c>
      <c r="AU227" s="238" t="s">
        <v>88</v>
      </c>
      <c r="AY227" s="17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86</v>
      </c>
      <c r="BK227" s="239">
        <f>ROUND(I227*H227,2)</f>
        <v>0</v>
      </c>
      <c r="BL227" s="17" t="s">
        <v>238</v>
      </c>
      <c r="BM227" s="238" t="s">
        <v>598</v>
      </c>
    </row>
    <row r="228" s="2" customFormat="1">
      <c r="A228" s="38"/>
      <c r="B228" s="39"/>
      <c r="C228" s="40"/>
      <c r="D228" s="242" t="s">
        <v>340</v>
      </c>
      <c r="E228" s="40"/>
      <c r="F228" s="274" t="s">
        <v>599</v>
      </c>
      <c r="G228" s="40"/>
      <c r="H228" s="40"/>
      <c r="I228" s="275"/>
      <c r="J228" s="40"/>
      <c r="K228" s="40"/>
      <c r="L228" s="44"/>
      <c r="M228" s="276"/>
      <c r="N228" s="277"/>
      <c r="O228" s="91"/>
      <c r="P228" s="91"/>
      <c r="Q228" s="91"/>
      <c r="R228" s="91"/>
      <c r="S228" s="91"/>
      <c r="T228" s="91"/>
      <c r="U228" s="92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340</v>
      </c>
      <c r="AU228" s="17" t="s">
        <v>88</v>
      </c>
    </row>
    <row r="229" s="2" customFormat="1" ht="24.15" customHeight="1">
      <c r="A229" s="38"/>
      <c r="B229" s="39"/>
      <c r="C229" s="226" t="s">
        <v>373</v>
      </c>
      <c r="D229" s="226" t="s">
        <v>164</v>
      </c>
      <c r="E229" s="227" t="s">
        <v>600</v>
      </c>
      <c r="F229" s="228" t="s">
        <v>601</v>
      </c>
      <c r="G229" s="229" t="s">
        <v>266</v>
      </c>
      <c r="H229" s="230">
        <v>27.5</v>
      </c>
      <c r="I229" s="231"/>
      <c r="J229" s="232">
        <f>ROUND(I229*H229,2)</f>
        <v>0</v>
      </c>
      <c r="K229" s="233"/>
      <c r="L229" s="44"/>
      <c r="M229" s="234" t="s">
        <v>1</v>
      </c>
      <c r="N229" s="235" t="s">
        <v>43</v>
      </c>
      <c r="O229" s="91"/>
      <c r="P229" s="236">
        <f>O229*H229</f>
        <v>0</v>
      </c>
      <c r="Q229" s="236">
        <v>0.0042199999999999998</v>
      </c>
      <c r="R229" s="236">
        <f>Q229*H229</f>
        <v>0.11605</v>
      </c>
      <c r="S229" s="236">
        <v>0</v>
      </c>
      <c r="T229" s="236">
        <f>S229*H229</f>
        <v>0</v>
      </c>
      <c r="U229" s="23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238</v>
      </c>
      <c r="AT229" s="238" t="s">
        <v>164</v>
      </c>
      <c r="AU229" s="238" t="s">
        <v>88</v>
      </c>
      <c r="AY229" s="17" t="s">
        <v>162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86</v>
      </c>
      <c r="BK229" s="239">
        <f>ROUND(I229*H229,2)</f>
        <v>0</v>
      </c>
      <c r="BL229" s="17" t="s">
        <v>238</v>
      </c>
      <c r="BM229" s="238" t="s">
        <v>602</v>
      </c>
    </row>
    <row r="230" s="2" customFormat="1">
      <c r="A230" s="38"/>
      <c r="B230" s="39"/>
      <c r="C230" s="40"/>
      <c r="D230" s="242" t="s">
        <v>340</v>
      </c>
      <c r="E230" s="40"/>
      <c r="F230" s="274" t="s">
        <v>603</v>
      </c>
      <c r="G230" s="40"/>
      <c r="H230" s="40"/>
      <c r="I230" s="275"/>
      <c r="J230" s="40"/>
      <c r="K230" s="40"/>
      <c r="L230" s="44"/>
      <c r="M230" s="276"/>
      <c r="N230" s="277"/>
      <c r="O230" s="91"/>
      <c r="P230" s="91"/>
      <c r="Q230" s="91"/>
      <c r="R230" s="91"/>
      <c r="S230" s="91"/>
      <c r="T230" s="91"/>
      <c r="U230" s="92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340</v>
      </c>
      <c r="AU230" s="17" t="s">
        <v>88</v>
      </c>
    </row>
    <row r="231" s="13" customFormat="1">
      <c r="A231" s="13"/>
      <c r="B231" s="240"/>
      <c r="C231" s="241"/>
      <c r="D231" s="242" t="s">
        <v>178</v>
      </c>
      <c r="E231" s="243" t="s">
        <v>1</v>
      </c>
      <c r="F231" s="244" t="s">
        <v>604</v>
      </c>
      <c r="G231" s="241"/>
      <c r="H231" s="245">
        <v>27.5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49"/>
      <c r="U231" s="250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178</v>
      </c>
      <c r="AU231" s="251" t="s">
        <v>88</v>
      </c>
      <c r="AV231" s="13" t="s">
        <v>88</v>
      </c>
      <c r="AW231" s="13" t="s">
        <v>34</v>
      </c>
      <c r="AX231" s="13" t="s">
        <v>86</v>
      </c>
      <c r="AY231" s="251" t="s">
        <v>162</v>
      </c>
    </row>
    <row r="232" s="2" customFormat="1" ht="14.4" customHeight="1">
      <c r="A232" s="38"/>
      <c r="B232" s="39"/>
      <c r="C232" s="226" t="s">
        <v>377</v>
      </c>
      <c r="D232" s="226" t="s">
        <v>164</v>
      </c>
      <c r="E232" s="227" t="s">
        <v>605</v>
      </c>
      <c r="F232" s="228" t="s">
        <v>606</v>
      </c>
      <c r="G232" s="229" t="s">
        <v>266</v>
      </c>
      <c r="H232" s="230">
        <v>20</v>
      </c>
      <c r="I232" s="231"/>
      <c r="J232" s="232">
        <f>ROUND(I232*H232,2)</f>
        <v>0</v>
      </c>
      <c r="K232" s="233"/>
      <c r="L232" s="44"/>
      <c r="M232" s="234" t="s">
        <v>1</v>
      </c>
      <c r="N232" s="235" t="s">
        <v>43</v>
      </c>
      <c r="O232" s="91"/>
      <c r="P232" s="236">
        <f>O232*H232</f>
        <v>0</v>
      </c>
      <c r="Q232" s="236">
        <v>0</v>
      </c>
      <c r="R232" s="236">
        <f>Q232*H232</f>
        <v>0</v>
      </c>
      <c r="S232" s="236">
        <v>0.00348</v>
      </c>
      <c r="T232" s="236">
        <f>S232*H232</f>
        <v>0.069599999999999995</v>
      </c>
      <c r="U232" s="23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238</v>
      </c>
      <c r="AT232" s="238" t="s">
        <v>164</v>
      </c>
      <c r="AU232" s="238" t="s">
        <v>88</v>
      </c>
      <c r="AY232" s="17" t="s">
        <v>162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86</v>
      </c>
      <c r="BK232" s="239">
        <f>ROUND(I232*H232,2)</f>
        <v>0</v>
      </c>
      <c r="BL232" s="17" t="s">
        <v>238</v>
      </c>
      <c r="BM232" s="238" t="s">
        <v>607</v>
      </c>
    </row>
    <row r="233" s="13" customFormat="1">
      <c r="A233" s="13"/>
      <c r="B233" s="240"/>
      <c r="C233" s="241"/>
      <c r="D233" s="242" t="s">
        <v>178</v>
      </c>
      <c r="E233" s="243" t="s">
        <v>1</v>
      </c>
      <c r="F233" s="244" t="s">
        <v>608</v>
      </c>
      <c r="G233" s="241"/>
      <c r="H233" s="245">
        <v>20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49"/>
      <c r="U233" s="250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178</v>
      </c>
      <c r="AU233" s="251" t="s">
        <v>88</v>
      </c>
      <c r="AV233" s="13" t="s">
        <v>88</v>
      </c>
      <c r="AW233" s="13" t="s">
        <v>34</v>
      </c>
      <c r="AX233" s="13" t="s">
        <v>86</v>
      </c>
      <c r="AY233" s="251" t="s">
        <v>162</v>
      </c>
    </row>
    <row r="234" s="2" customFormat="1" ht="24.15" customHeight="1">
      <c r="A234" s="38"/>
      <c r="B234" s="39"/>
      <c r="C234" s="226" t="s">
        <v>386</v>
      </c>
      <c r="D234" s="226" t="s">
        <v>164</v>
      </c>
      <c r="E234" s="227" t="s">
        <v>609</v>
      </c>
      <c r="F234" s="228" t="s">
        <v>610</v>
      </c>
      <c r="G234" s="229" t="s">
        <v>266</v>
      </c>
      <c r="H234" s="230">
        <v>20</v>
      </c>
      <c r="I234" s="231"/>
      <c r="J234" s="232">
        <f>ROUND(I234*H234,2)</f>
        <v>0</v>
      </c>
      <c r="K234" s="233"/>
      <c r="L234" s="44"/>
      <c r="M234" s="234" t="s">
        <v>1</v>
      </c>
      <c r="N234" s="235" t="s">
        <v>43</v>
      </c>
      <c r="O234" s="91"/>
      <c r="P234" s="236">
        <f>O234*H234</f>
        <v>0</v>
      </c>
      <c r="Q234" s="236">
        <v>0.0043400000000000001</v>
      </c>
      <c r="R234" s="236">
        <f>Q234*H234</f>
        <v>0.086800000000000002</v>
      </c>
      <c r="S234" s="236">
        <v>0</v>
      </c>
      <c r="T234" s="236">
        <f>S234*H234</f>
        <v>0</v>
      </c>
      <c r="U234" s="237" t="s">
        <v>1</v>
      </c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238</v>
      </c>
      <c r="AT234" s="238" t="s">
        <v>164</v>
      </c>
      <c r="AU234" s="238" t="s">
        <v>88</v>
      </c>
      <c r="AY234" s="17" t="s">
        <v>162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86</v>
      </c>
      <c r="BK234" s="239">
        <f>ROUND(I234*H234,2)</f>
        <v>0</v>
      </c>
      <c r="BL234" s="17" t="s">
        <v>238</v>
      </c>
      <c r="BM234" s="238" t="s">
        <v>611</v>
      </c>
    </row>
    <row r="235" s="2" customFormat="1">
      <c r="A235" s="38"/>
      <c r="B235" s="39"/>
      <c r="C235" s="40"/>
      <c r="D235" s="242" t="s">
        <v>340</v>
      </c>
      <c r="E235" s="40"/>
      <c r="F235" s="274" t="s">
        <v>603</v>
      </c>
      <c r="G235" s="40"/>
      <c r="H235" s="40"/>
      <c r="I235" s="275"/>
      <c r="J235" s="40"/>
      <c r="K235" s="40"/>
      <c r="L235" s="44"/>
      <c r="M235" s="276"/>
      <c r="N235" s="277"/>
      <c r="O235" s="91"/>
      <c r="P235" s="91"/>
      <c r="Q235" s="91"/>
      <c r="R235" s="91"/>
      <c r="S235" s="91"/>
      <c r="T235" s="91"/>
      <c r="U235" s="92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340</v>
      </c>
      <c r="AU235" s="17" t="s">
        <v>88</v>
      </c>
    </row>
    <row r="236" s="2" customFormat="1" ht="14.4" customHeight="1">
      <c r="A236" s="38"/>
      <c r="B236" s="39"/>
      <c r="C236" s="226" t="s">
        <v>391</v>
      </c>
      <c r="D236" s="226" t="s">
        <v>164</v>
      </c>
      <c r="E236" s="227" t="s">
        <v>612</v>
      </c>
      <c r="F236" s="228" t="s">
        <v>613</v>
      </c>
      <c r="G236" s="229" t="s">
        <v>266</v>
      </c>
      <c r="H236" s="230">
        <v>42</v>
      </c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0.0016999999999999999</v>
      </c>
      <c r="T236" s="236">
        <f>S236*H236</f>
        <v>0.071399999999999991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238</v>
      </c>
      <c r="AT236" s="238" t="s">
        <v>164</v>
      </c>
      <c r="AU236" s="238" t="s">
        <v>88</v>
      </c>
      <c r="AY236" s="17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86</v>
      </c>
      <c r="BK236" s="239">
        <f>ROUND(I236*H236,2)</f>
        <v>0</v>
      </c>
      <c r="BL236" s="17" t="s">
        <v>238</v>
      </c>
      <c r="BM236" s="238" t="s">
        <v>614</v>
      </c>
    </row>
    <row r="237" s="13" customFormat="1">
      <c r="A237" s="13"/>
      <c r="B237" s="240"/>
      <c r="C237" s="241"/>
      <c r="D237" s="242" t="s">
        <v>178</v>
      </c>
      <c r="E237" s="243" t="s">
        <v>1</v>
      </c>
      <c r="F237" s="244" t="s">
        <v>615</v>
      </c>
      <c r="G237" s="241"/>
      <c r="H237" s="245">
        <v>42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49"/>
      <c r="U237" s="250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178</v>
      </c>
      <c r="AU237" s="251" t="s">
        <v>88</v>
      </c>
      <c r="AV237" s="13" t="s">
        <v>88</v>
      </c>
      <c r="AW237" s="13" t="s">
        <v>34</v>
      </c>
      <c r="AX237" s="13" t="s">
        <v>86</v>
      </c>
      <c r="AY237" s="251" t="s">
        <v>162</v>
      </c>
    </row>
    <row r="238" s="2" customFormat="1" ht="24.15" customHeight="1">
      <c r="A238" s="38"/>
      <c r="B238" s="39"/>
      <c r="C238" s="226" t="s">
        <v>396</v>
      </c>
      <c r="D238" s="226" t="s">
        <v>164</v>
      </c>
      <c r="E238" s="227" t="s">
        <v>616</v>
      </c>
      <c r="F238" s="228" t="s">
        <v>617</v>
      </c>
      <c r="G238" s="229" t="s">
        <v>266</v>
      </c>
      <c r="H238" s="230">
        <v>42</v>
      </c>
      <c r="I238" s="231"/>
      <c r="J238" s="232">
        <f>ROUND(I238*H238,2)</f>
        <v>0</v>
      </c>
      <c r="K238" s="233"/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0.00347</v>
      </c>
      <c r="R238" s="236">
        <f>Q238*H238</f>
        <v>0.14574000000000001</v>
      </c>
      <c r="S238" s="236">
        <v>0</v>
      </c>
      <c r="T238" s="236">
        <f>S238*H238</f>
        <v>0</v>
      </c>
      <c r="U238" s="23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238</v>
      </c>
      <c r="AT238" s="238" t="s">
        <v>164</v>
      </c>
      <c r="AU238" s="238" t="s">
        <v>88</v>
      </c>
      <c r="AY238" s="17" t="s">
        <v>162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86</v>
      </c>
      <c r="BK238" s="239">
        <f>ROUND(I238*H238,2)</f>
        <v>0</v>
      </c>
      <c r="BL238" s="17" t="s">
        <v>238</v>
      </c>
      <c r="BM238" s="238" t="s">
        <v>618</v>
      </c>
    </row>
    <row r="239" s="2" customFormat="1">
      <c r="A239" s="38"/>
      <c r="B239" s="39"/>
      <c r="C239" s="40"/>
      <c r="D239" s="242" t="s">
        <v>340</v>
      </c>
      <c r="E239" s="40"/>
      <c r="F239" s="274" t="s">
        <v>603</v>
      </c>
      <c r="G239" s="40"/>
      <c r="H239" s="40"/>
      <c r="I239" s="275"/>
      <c r="J239" s="40"/>
      <c r="K239" s="40"/>
      <c r="L239" s="44"/>
      <c r="M239" s="276"/>
      <c r="N239" s="277"/>
      <c r="O239" s="91"/>
      <c r="P239" s="91"/>
      <c r="Q239" s="91"/>
      <c r="R239" s="91"/>
      <c r="S239" s="91"/>
      <c r="T239" s="91"/>
      <c r="U239" s="92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340</v>
      </c>
      <c r="AU239" s="17" t="s">
        <v>88</v>
      </c>
    </row>
    <row r="240" s="2" customFormat="1" ht="14.4" customHeight="1">
      <c r="A240" s="38"/>
      <c r="B240" s="39"/>
      <c r="C240" s="226" t="s">
        <v>401</v>
      </c>
      <c r="D240" s="226" t="s">
        <v>164</v>
      </c>
      <c r="E240" s="227" t="s">
        <v>619</v>
      </c>
      <c r="F240" s="228" t="s">
        <v>620</v>
      </c>
      <c r="G240" s="229" t="s">
        <v>266</v>
      </c>
      <c r="H240" s="230">
        <v>33.600000000000001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0.0017700000000000001</v>
      </c>
      <c r="T240" s="236">
        <f>S240*H240</f>
        <v>0.059472000000000004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238</v>
      </c>
      <c r="AT240" s="238" t="s">
        <v>164</v>
      </c>
      <c r="AU240" s="238" t="s">
        <v>88</v>
      </c>
      <c r="AY240" s="17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86</v>
      </c>
      <c r="BK240" s="239">
        <f>ROUND(I240*H240,2)</f>
        <v>0</v>
      </c>
      <c r="BL240" s="17" t="s">
        <v>238</v>
      </c>
      <c r="BM240" s="238" t="s">
        <v>621</v>
      </c>
    </row>
    <row r="241" s="13" customFormat="1">
      <c r="A241" s="13"/>
      <c r="B241" s="240"/>
      <c r="C241" s="241"/>
      <c r="D241" s="242" t="s">
        <v>178</v>
      </c>
      <c r="E241" s="243" t="s">
        <v>1</v>
      </c>
      <c r="F241" s="244" t="s">
        <v>622</v>
      </c>
      <c r="G241" s="241"/>
      <c r="H241" s="245">
        <v>33.600000000000001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49"/>
      <c r="U241" s="250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178</v>
      </c>
      <c r="AU241" s="251" t="s">
        <v>88</v>
      </c>
      <c r="AV241" s="13" t="s">
        <v>88</v>
      </c>
      <c r="AW241" s="13" t="s">
        <v>34</v>
      </c>
      <c r="AX241" s="13" t="s">
        <v>86</v>
      </c>
      <c r="AY241" s="251" t="s">
        <v>162</v>
      </c>
    </row>
    <row r="242" s="2" customFormat="1" ht="24.15" customHeight="1">
      <c r="A242" s="38"/>
      <c r="B242" s="39"/>
      <c r="C242" s="226" t="s">
        <v>406</v>
      </c>
      <c r="D242" s="226" t="s">
        <v>164</v>
      </c>
      <c r="E242" s="227" t="s">
        <v>623</v>
      </c>
      <c r="F242" s="228" t="s">
        <v>624</v>
      </c>
      <c r="G242" s="229" t="s">
        <v>266</v>
      </c>
      <c r="H242" s="230">
        <v>33.600000000000001</v>
      </c>
      <c r="I242" s="231"/>
      <c r="J242" s="232">
        <f>ROUND(I242*H242,2)</f>
        <v>0</v>
      </c>
      <c r="K242" s="233"/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0.0035699999999999998</v>
      </c>
      <c r="R242" s="236">
        <f>Q242*H242</f>
        <v>0.119952</v>
      </c>
      <c r="S242" s="236">
        <v>0</v>
      </c>
      <c r="T242" s="236">
        <f>S242*H242</f>
        <v>0</v>
      </c>
      <c r="U242" s="237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238</v>
      </c>
      <c r="AT242" s="238" t="s">
        <v>164</v>
      </c>
      <c r="AU242" s="238" t="s">
        <v>88</v>
      </c>
      <c r="AY242" s="17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86</v>
      </c>
      <c r="BK242" s="239">
        <f>ROUND(I242*H242,2)</f>
        <v>0</v>
      </c>
      <c r="BL242" s="17" t="s">
        <v>238</v>
      </c>
      <c r="BM242" s="238" t="s">
        <v>625</v>
      </c>
    </row>
    <row r="243" s="2" customFormat="1">
      <c r="A243" s="38"/>
      <c r="B243" s="39"/>
      <c r="C243" s="40"/>
      <c r="D243" s="242" t="s">
        <v>340</v>
      </c>
      <c r="E243" s="40"/>
      <c r="F243" s="274" t="s">
        <v>603</v>
      </c>
      <c r="G243" s="40"/>
      <c r="H243" s="40"/>
      <c r="I243" s="275"/>
      <c r="J243" s="40"/>
      <c r="K243" s="40"/>
      <c r="L243" s="44"/>
      <c r="M243" s="276"/>
      <c r="N243" s="277"/>
      <c r="O243" s="91"/>
      <c r="P243" s="91"/>
      <c r="Q243" s="91"/>
      <c r="R243" s="91"/>
      <c r="S243" s="91"/>
      <c r="T243" s="91"/>
      <c r="U243" s="92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340</v>
      </c>
      <c r="AU243" s="17" t="s">
        <v>88</v>
      </c>
    </row>
    <row r="244" s="2" customFormat="1" ht="14.4" customHeight="1">
      <c r="A244" s="38"/>
      <c r="B244" s="39"/>
      <c r="C244" s="226" t="s">
        <v>411</v>
      </c>
      <c r="D244" s="226" t="s">
        <v>164</v>
      </c>
      <c r="E244" s="227" t="s">
        <v>626</v>
      </c>
      <c r="F244" s="228" t="s">
        <v>627</v>
      </c>
      <c r="G244" s="229" t="s">
        <v>256</v>
      </c>
      <c r="H244" s="230">
        <v>7</v>
      </c>
      <c r="I244" s="231"/>
      <c r="J244" s="232">
        <f>ROUND(I244*H244,2)</f>
        <v>0</v>
      </c>
      <c r="K244" s="233"/>
      <c r="L244" s="44"/>
      <c r="M244" s="234" t="s">
        <v>1</v>
      </c>
      <c r="N244" s="235" t="s">
        <v>43</v>
      </c>
      <c r="O244" s="91"/>
      <c r="P244" s="236">
        <f>O244*H244</f>
        <v>0</v>
      </c>
      <c r="Q244" s="236">
        <v>0</v>
      </c>
      <c r="R244" s="236">
        <f>Q244*H244</f>
        <v>0</v>
      </c>
      <c r="S244" s="236">
        <v>0.0090600000000000003</v>
      </c>
      <c r="T244" s="236">
        <f>S244*H244</f>
        <v>0.063420000000000004</v>
      </c>
      <c r="U244" s="237" t="s">
        <v>1</v>
      </c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238</v>
      </c>
      <c r="AT244" s="238" t="s">
        <v>164</v>
      </c>
      <c r="AU244" s="238" t="s">
        <v>88</v>
      </c>
      <c r="AY244" s="17" t="s">
        <v>162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86</v>
      </c>
      <c r="BK244" s="239">
        <f>ROUND(I244*H244,2)</f>
        <v>0</v>
      </c>
      <c r="BL244" s="17" t="s">
        <v>238</v>
      </c>
      <c r="BM244" s="238" t="s">
        <v>628</v>
      </c>
    </row>
    <row r="245" s="2" customFormat="1" ht="24.15" customHeight="1">
      <c r="A245" s="38"/>
      <c r="B245" s="39"/>
      <c r="C245" s="226" t="s">
        <v>418</v>
      </c>
      <c r="D245" s="226" t="s">
        <v>164</v>
      </c>
      <c r="E245" s="227" t="s">
        <v>629</v>
      </c>
      <c r="F245" s="228" t="s">
        <v>630</v>
      </c>
      <c r="G245" s="229" t="s">
        <v>256</v>
      </c>
      <c r="H245" s="230">
        <v>7</v>
      </c>
      <c r="I245" s="231"/>
      <c r="J245" s="232">
        <f>ROUND(I245*H245,2)</f>
        <v>0</v>
      </c>
      <c r="K245" s="233"/>
      <c r="L245" s="44"/>
      <c r="M245" s="234" t="s">
        <v>1</v>
      </c>
      <c r="N245" s="235" t="s">
        <v>43</v>
      </c>
      <c r="O245" s="91"/>
      <c r="P245" s="236">
        <f>O245*H245</f>
        <v>0</v>
      </c>
      <c r="Q245" s="236">
        <v>0.0035599999999999998</v>
      </c>
      <c r="R245" s="236">
        <f>Q245*H245</f>
        <v>0.024919999999999998</v>
      </c>
      <c r="S245" s="236">
        <v>0</v>
      </c>
      <c r="T245" s="236">
        <f>S245*H245</f>
        <v>0</v>
      </c>
      <c r="U245" s="23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238</v>
      </c>
      <c r="AT245" s="238" t="s">
        <v>164</v>
      </c>
      <c r="AU245" s="238" t="s">
        <v>88</v>
      </c>
      <c r="AY245" s="17" t="s">
        <v>162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86</v>
      </c>
      <c r="BK245" s="239">
        <f>ROUND(I245*H245,2)</f>
        <v>0</v>
      </c>
      <c r="BL245" s="17" t="s">
        <v>238</v>
      </c>
      <c r="BM245" s="238" t="s">
        <v>631</v>
      </c>
    </row>
    <row r="246" s="2" customFormat="1">
      <c r="A246" s="38"/>
      <c r="B246" s="39"/>
      <c r="C246" s="40"/>
      <c r="D246" s="242" t="s">
        <v>340</v>
      </c>
      <c r="E246" s="40"/>
      <c r="F246" s="274" t="s">
        <v>603</v>
      </c>
      <c r="G246" s="40"/>
      <c r="H246" s="40"/>
      <c r="I246" s="275"/>
      <c r="J246" s="40"/>
      <c r="K246" s="40"/>
      <c r="L246" s="44"/>
      <c r="M246" s="276"/>
      <c r="N246" s="277"/>
      <c r="O246" s="91"/>
      <c r="P246" s="91"/>
      <c r="Q246" s="91"/>
      <c r="R246" s="91"/>
      <c r="S246" s="91"/>
      <c r="T246" s="91"/>
      <c r="U246" s="92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340</v>
      </c>
      <c r="AU246" s="17" t="s">
        <v>88</v>
      </c>
    </row>
    <row r="247" s="2" customFormat="1" ht="14.4" customHeight="1">
      <c r="A247" s="38"/>
      <c r="B247" s="39"/>
      <c r="C247" s="226" t="s">
        <v>632</v>
      </c>
      <c r="D247" s="226" t="s">
        <v>164</v>
      </c>
      <c r="E247" s="227" t="s">
        <v>633</v>
      </c>
      <c r="F247" s="228" t="s">
        <v>634</v>
      </c>
      <c r="G247" s="229" t="s">
        <v>167</v>
      </c>
      <c r="H247" s="230">
        <v>4.7999999999999998</v>
      </c>
      <c r="I247" s="231"/>
      <c r="J247" s="232">
        <f>ROUND(I247*H247,2)</f>
        <v>0</v>
      </c>
      <c r="K247" s="233"/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0.0058399999999999997</v>
      </c>
      <c r="T247" s="236">
        <f>S247*H247</f>
        <v>0.028031999999999998</v>
      </c>
      <c r="U247" s="23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238</v>
      </c>
      <c r="AT247" s="238" t="s">
        <v>164</v>
      </c>
      <c r="AU247" s="238" t="s">
        <v>88</v>
      </c>
      <c r="AY247" s="17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86</v>
      </c>
      <c r="BK247" s="239">
        <f>ROUND(I247*H247,2)</f>
        <v>0</v>
      </c>
      <c r="BL247" s="17" t="s">
        <v>238</v>
      </c>
      <c r="BM247" s="238" t="s">
        <v>635</v>
      </c>
    </row>
    <row r="248" s="13" customFormat="1">
      <c r="A248" s="13"/>
      <c r="B248" s="240"/>
      <c r="C248" s="241"/>
      <c r="D248" s="242" t="s">
        <v>178</v>
      </c>
      <c r="E248" s="243" t="s">
        <v>1</v>
      </c>
      <c r="F248" s="244" t="s">
        <v>636</v>
      </c>
      <c r="G248" s="241"/>
      <c r="H248" s="245">
        <v>4.7999999999999998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49"/>
      <c r="U248" s="250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178</v>
      </c>
      <c r="AU248" s="251" t="s">
        <v>88</v>
      </c>
      <c r="AV248" s="13" t="s">
        <v>88</v>
      </c>
      <c r="AW248" s="13" t="s">
        <v>34</v>
      </c>
      <c r="AX248" s="13" t="s">
        <v>86</v>
      </c>
      <c r="AY248" s="251" t="s">
        <v>162</v>
      </c>
    </row>
    <row r="249" s="2" customFormat="1" ht="24.15" customHeight="1">
      <c r="A249" s="38"/>
      <c r="B249" s="39"/>
      <c r="C249" s="226" t="s">
        <v>637</v>
      </c>
      <c r="D249" s="226" t="s">
        <v>164</v>
      </c>
      <c r="E249" s="227" t="s">
        <v>638</v>
      </c>
      <c r="F249" s="228" t="s">
        <v>639</v>
      </c>
      <c r="G249" s="229" t="s">
        <v>167</v>
      </c>
      <c r="H249" s="230">
        <v>4.7999999999999998</v>
      </c>
      <c r="I249" s="231"/>
      <c r="J249" s="232">
        <f>ROUND(I249*H249,2)</f>
        <v>0</v>
      </c>
      <c r="K249" s="233"/>
      <c r="L249" s="44"/>
      <c r="M249" s="234" t="s">
        <v>1</v>
      </c>
      <c r="N249" s="235" t="s">
        <v>43</v>
      </c>
      <c r="O249" s="91"/>
      <c r="P249" s="236">
        <f>O249*H249</f>
        <v>0</v>
      </c>
      <c r="Q249" s="236">
        <v>0.01082</v>
      </c>
      <c r="R249" s="236">
        <f>Q249*H249</f>
        <v>0.051935999999999996</v>
      </c>
      <c r="S249" s="236">
        <v>0</v>
      </c>
      <c r="T249" s="236">
        <f>S249*H249</f>
        <v>0</v>
      </c>
      <c r="U249" s="237" t="s">
        <v>1</v>
      </c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238</v>
      </c>
      <c r="AT249" s="238" t="s">
        <v>164</v>
      </c>
      <c r="AU249" s="238" t="s">
        <v>88</v>
      </c>
      <c r="AY249" s="17" t="s">
        <v>162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86</v>
      </c>
      <c r="BK249" s="239">
        <f>ROUND(I249*H249,2)</f>
        <v>0</v>
      </c>
      <c r="BL249" s="17" t="s">
        <v>238</v>
      </c>
      <c r="BM249" s="238" t="s">
        <v>640</v>
      </c>
    </row>
    <row r="250" s="2" customFormat="1">
      <c r="A250" s="38"/>
      <c r="B250" s="39"/>
      <c r="C250" s="40"/>
      <c r="D250" s="242" t="s">
        <v>340</v>
      </c>
      <c r="E250" s="40"/>
      <c r="F250" s="274" t="s">
        <v>603</v>
      </c>
      <c r="G250" s="40"/>
      <c r="H250" s="40"/>
      <c r="I250" s="275"/>
      <c r="J250" s="40"/>
      <c r="K250" s="40"/>
      <c r="L250" s="44"/>
      <c r="M250" s="276"/>
      <c r="N250" s="277"/>
      <c r="O250" s="91"/>
      <c r="P250" s="91"/>
      <c r="Q250" s="91"/>
      <c r="R250" s="91"/>
      <c r="S250" s="91"/>
      <c r="T250" s="91"/>
      <c r="U250" s="92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340</v>
      </c>
      <c r="AU250" s="17" t="s">
        <v>88</v>
      </c>
    </row>
    <row r="251" s="2" customFormat="1" ht="24.15" customHeight="1">
      <c r="A251" s="38"/>
      <c r="B251" s="39"/>
      <c r="C251" s="226" t="s">
        <v>641</v>
      </c>
      <c r="D251" s="226" t="s">
        <v>164</v>
      </c>
      <c r="E251" s="227" t="s">
        <v>642</v>
      </c>
      <c r="F251" s="228" t="s">
        <v>643</v>
      </c>
      <c r="G251" s="229" t="s">
        <v>256</v>
      </c>
      <c r="H251" s="230">
        <v>10</v>
      </c>
      <c r="I251" s="231"/>
      <c r="J251" s="232">
        <f>ROUND(I251*H251,2)</f>
        <v>0</v>
      </c>
      <c r="K251" s="233"/>
      <c r="L251" s="44"/>
      <c r="M251" s="234" t="s">
        <v>1</v>
      </c>
      <c r="N251" s="235" t="s">
        <v>43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0.0018799999999999999</v>
      </c>
      <c r="T251" s="236">
        <f>S251*H251</f>
        <v>0.018800000000000001</v>
      </c>
      <c r="U251" s="23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238</v>
      </c>
      <c r="AT251" s="238" t="s">
        <v>164</v>
      </c>
      <c r="AU251" s="238" t="s">
        <v>88</v>
      </c>
      <c r="AY251" s="17" t="s">
        <v>162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86</v>
      </c>
      <c r="BK251" s="239">
        <f>ROUND(I251*H251,2)</f>
        <v>0</v>
      </c>
      <c r="BL251" s="17" t="s">
        <v>238</v>
      </c>
      <c r="BM251" s="238" t="s">
        <v>644</v>
      </c>
    </row>
    <row r="252" s="2" customFormat="1" ht="37.8" customHeight="1">
      <c r="A252" s="38"/>
      <c r="B252" s="39"/>
      <c r="C252" s="226" t="s">
        <v>645</v>
      </c>
      <c r="D252" s="226" t="s">
        <v>164</v>
      </c>
      <c r="E252" s="227" t="s">
        <v>646</v>
      </c>
      <c r="F252" s="228" t="s">
        <v>647</v>
      </c>
      <c r="G252" s="229" t="s">
        <v>256</v>
      </c>
      <c r="H252" s="230">
        <v>8</v>
      </c>
      <c r="I252" s="231"/>
      <c r="J252" s="232">
        <f>ROUND(I252*H252,2)</f>
        <v>0</v>
      </c>
      <c r="K252" s="233"/>
      <c r="L252" s="44"/>
      <c r="M252" s="234" t="s">
        <v>1</v>
      </c>
      <c r="N252" s="235" t="s">
        <v>43</v>
      </c>
      <c r="O252" s="91"/>
      <c r="P252" s="236">
        <f>O252*H252</f>
        <v>0</v>
      </c>
      <c r="Q252" s="236">
        <v>0.0027299999999999998</v>
      </c>
      <c r="R252" s="236">
        <f>Q252*H252</f>
        <v>0.021839999999999998</v>
      </c>
      <c r="S252" s="236">
        <v>0</v>
      </c>
      <c r="T252" s="236">
        <f>S252*H252</f>
        <v>0</v>
      </c>
      <c r="U252" s="237" t="s">
        <v>1</v>
      </c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238</v>
      </c>
      <c r="AT252" s="238" t="s">
        <v>164</v>
      </c>
      <c r="AU252" s="238" t="s">
        <v>88</v>
      </c>
      <c r="AY252" s="17" t="s">
        <v>162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86</v>
      </c>
      <c r="BK252" s="239">
        <f>ROUND(I252*H252,2)</f>
        <v>0</v>
      </c>
      <c r="BL252" s="17" t="s">
        <v>238</v>
      </c>
      <c r="BM252" s="238" t="s">
        <v>648</v>
      </c>
    </row>
    <row r="253" s="2" customFormat="1">
      <c r="A253" s="38"/>
      <c r="B253" s="39"/>
      <c r="C253" s="40"/>
      <c r="D253" s="242" t="s">
        <v>340</v>
      </c>
      <c r="E253" s="40"/>
      <c r="F253" s="274" t="s">
        <v>603</v>
      </c>
      <c r="G253" s="40"/>
      <c r="H253" s="40"/>
      <c r="I253" s="275"/>
      <c r="J253" s="40"/>
      <c r="K253" s="40"/>
      <c r="L253" s="44"/>
      <c r="M253" s="276"/>
      <c r="N253" s="277"/>
      <c r="O253" s="91"/>
      <c r="P253" s="91"/>
      <c r="Q253" s="91"/>
      <c r="R253" s="91"/>
      <c r="S253" s="91"/>
      <c r="T253" s="91"/>
      <c r="U253" s="92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340</v>
      </c>
      <c r="AU253" s="17" t="s">
        <v>88</v>
      </c>
    </row>
    <row r="254" s="2" customFormat="1" ht="37.8" customHeight="1">
      <c r="A254" s="38"/>
      <c r="B254" s="39"/>
      <c r="C254" s="226" t="s">
        <v>649</v>
      </c>
      <c r="D254" s="226" t="s">
        <v>164</v>
      </c>
      <c r="E254" s="227" t="s">
        <v>650</v>
      </c>
      <c r="F254" s="228" t="s">
        <v>651</v>
      </c>
      <c r="G254" s="229" t="s">
        <v>256</v>
      </c>
      <c r="H254" s="230">
        <v>2</v>
      </c>
      <c r="I254" s="231"/>
      <c r="J254" s="232">
        <f>ROUND(I254*H254,2)</f>
        <v>0</v>
      </c>
      <c r="K254" s="233"/>
      <c r="L254" s="44"/>
      <c r="M254" s="234" t="s">
        <v>1</v>
      </c>
      <c r="N254" s="235" t="s">
        <v>43</v>
      </c>
      <c r="O254" s="91"/>
      <c r="P254" s="236">
        <f>O254*H254</f>
        <v>0</v>
      </c>
      <c r="Q254" s="236">
        <v>0.0028500000000000001</v>
      </c>
      <c r="R254" s="236">
        <f>Q254*H254</f>
        <v>0.0057000000000000002</v>
      </c>
      <c r="S254" s="236">
        <v>0</v>
      </c>
      <c r="T254" s="236">
        <f>S254*H254</f>
        <v>0</v>
      </c>
      <c r="U254" s="237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238</v>
      </c>
      <c r="AT254" s="238" t="s">
        <v>164</v>
      </c>
      <c r="AU254" s="238" t="s">
        <v>88</v>
      </c>
      <c r="AY254" s="17" t="s">
        <v>162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86</v>
      </c>
      <c r="BK254" s="239">
        <f>ROUND(I254*H254,2)</f>
        <v>0</v>
      </c>
      <c r="BL254" s="17" t="s">
        <v>238</v>
      </c>
      <c r="BM254" s="238" t="s">
        <v>652</v>
      </c>
    </row>
    <row r="255" s="2" customFormat="1">
      <c r="A255" s="38"/>
      <c r="B255" s="39"/>
      <c r="C255" s="40"/>
      <c r="D255" s="242" t="s">
        <v>340</v>
      </c>
      <c r="E255" s="40"/>
      <c r="F255" s="274" t="s">
        <v>603</v>
      </c>
      <c r="G255" s="40"/>
      <c r="H255" s="40"/>
      <c r="I255" s="275"/>
      <c r="J255" s="40"/>
      <c r="K255" s="40"/>
      <c r="L255" s="44"/>
      <c r="M255" s="276"/>
      <c r="N255" s="277"/>
      <c r="O255" s="91"/>
      <c r="P255" s="91"/>
      <c r="Q255" s="91"/>
      <c r="R255" s="91"/>
      <c r="S255" s="91"/>
      <c r="T255" s="91"/>
      <c r="U255" s="92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340</v>
      </c>
      <c r="AU255" s="17" t="s">
        <v>88</v>
      </c>
    </row>
    <row r="256" s="2" customFormat="1" ht="14.4" customHeight="1">
      <c r="A256" s="38"/>
      <c r="B256" s="39"/>
      <c r="C256" s="226" t="s">
        <v>653</v>
      </c>
      <c r="D256" s="226" t="s">
        <v>164</v>
      </c>
      <c r="E256" s="227" t="s">
        <v>654</v>
      </c>
      <c r="F256" s="228" t="s">
        <v>655</v>
      </c>
      <c r="G256" s="229" t="s">
        <v>266</v>
      </c>
      <c r="H256" s="230">
        <v>33.600000000000001</v>
      </c>
      <c r="I256" s="231"/>
      <c r="J256" s="232">
        <f>ROUND(I256*H256,2)</f>
        <v>0</v>
      </c>
      <c r="K256" s="233"/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0.0025999999999999999</v>
      </c>
      <c r="T256" s="236">
        <f>S256*H256</f>
        <v>0.087359999999999993</v>
      </c>
      <c r="U256" s="23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238</v>
      </c>
      <c r="AT256" s="238" t="s">
        <v>164</v>
      </c>
      <c r="AU256" s="238" t="s">
        <v>88</v>
      </c>
      <c r="AY256" s="17" t="s">
        <v>162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86</v>
      </c>
      <c r="BK256" s="239">
        <f>ROUND(I256*H256,2)</f>
        <v>0</v>
      </c>
      <c r="BL256" s="17" t="s">
        <v>238</v>
      </c>
      <c r="BM256" s="238" t="s">
        <v>656</v>
      </c>
    </row>
    <row r="257" s="2" customFormat="1" ht="14.4" customHeight="1">
      <c r="A257" s="38"/>
      <c r="B257" s="39"/>
      <c r="C257" s="226" t="s">
        <v>657</v>
      </c>
      <c r="D257" s="226" t="s">
        <v>164</v>
      </c>
      <c r="E257" s="227" t="s">
        <v>658</v>
      </c>
      <c r="F257" s="228" t="s">
        <v>659</v>
      </c>
      <c r="G257" s="229" t="s">
        <v>266</v>
      </c>
      <c r="H257" s="230">
        <v>33.600000000000001</v>
      </c>
      <c r="I257" s="231"/>
      <c r="J257" s="232">
        <f>ROUND(I257*H257,2)</f>
        <v>0</v>
      </c>
      <c r="K257" s="233"/>
      <c r="L257" s="44"/>
      <c r="M257" s="234" t="s">
        <v>1</v>
      </c>
      <c r="N257" s="235" t="s">
        <v>43</v>
      </c>
      <c r="O257" s="91"/>
      <c r="P257" s="236">
        <f>O257*H257</f>
        <v>0</v>
      </c>
      <c r="Q257" s="236">
        <v>0.0028600000000000001</v>
      </c>
      <c r="R257" s="236">
        <f>Q257*H257</f>
        <v>0.096096000000000015</v>
      </c>
      <c r="S257" s="236">
        <v>0</v>
      </c>
      <c r="T257" s="236">
        <f>S257*H257</f>
        <v>0</v>
      </c>
      <c r="U257" s="23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238</v>
      </c>
      <c r="AT257" s="238" t="s">
        <v>164</v>
      </c>
      <c r="AU257" s="238" t="s">
        <v>88</v>
      </c>
      <c r="AY257" s="17" t="s">
        <v>162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86</v>
      </c>
      <c r="BK257" s="239">
        <f>ROUND(I257*H257,2)</f>
        <v>0</v>
      </c>
      <c r="BL257" s="17" t="s">
        <v>238</v>
      </c>
      <c r="BM257" s="238" t="s">
        <v>660</v>
      </c>
    </row>
    <row r="258" s="2" customFormat="1" ht="24.15" customHeight="1">
      <c r="A258" s="38"/>
      <c r="B258" s="39"/>
      <c r="C258" s="226" t="s">
        <v>661</v>
      </c>
      <c r="D258" s="226" t="s">
        <v>164</v>
      </c>
      <c r="E258" s="227" t="s">
        <v>662</v>
      </c>
      <c r="F258" s="228" t="s">
        <v>663</v>
      </c>
      <c r="G258" s="229" t="s">
        <v>256</v>
      </c>
      <c r="H258" s="230">
        <v>4</v>
      </c>
      <c r="I258" s="231"/>
      <c r="J258" s="232">
        <f>ROUND(I258*H258,2)</f>
        <v>0</v>
      </c>
      <c r="K258" s="233"/>
      <c r="L258" s="44"/>
      <c r="M258" s="234" t="s">
        <v>1</v>
      </c>
      <c r="N258" s="235" t="s">
        <v>43</v>
      </c>
      <c r="O258" s="91"/>
      <c r="P258" s="236">
        <f>O258*H258</f>
        <v>0</v>
      </c>
      <c r="Q258" s="236">
        <v>0.00048000000000000001</v>
      </c>
      <c r="R258" s="236">
        <f>Q258*H258</f>
        <v>0.0019200000000000001</v>
      </c>
      <c r="S258" s="236">
        <v>0</v>
      </c>
      <c r="T258" s="236">
        <f>S258*H258</f>
        <v>0</v>
      </c>
      <c r="U258" s="23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238</v>
      </c>
      <c r="AT258" s="238" t="s">
        <v>164</v>
      </c>
      <c r="AU258" s="238" t="s">
        <v>88</v>
      </c>
      <c r="AY258" s="17" t="s">
        <v>162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86</v>
      </c>
      <c r="BK258" s="239">
        <f>ROUND(I258*H258,2)</f>
        <v>0</v>
      </c>
      <c r="BL258" s="17" t="s">
        <v>238</v>
      </c>
      <c r="BM258" s="238" t="s">
        <v>664</v>
      </c>
    </row>
    <row r="259" s="2" customFormat="1" ht="24.15" customHeight="1">
      <c r="A259" s="38"/>
      <c r="B259" s="39"/>
      <c r="C259" s="226" t="s">
        <v>665</v>
      </c>
      <c r="D259" s="226" t="s">
        <v>164</v>
      </c>
      <c r="E259" s="227" t="s">
        <v>666</v>
      </c>
      <c r="F259" s="228" t="s">
        <v>667</v>
      </c>
      <c r="G259" s="229" t="s">
        <v>266</v>
      </c>
      <c r="H259" s="230">
        <v>33.600000000000001</v>
      </c>
      <c r="I259" s="231"/>
      <c r="J259" s="232">
        <f>ROUND(I259*H259,2)</f>
        <v>0</v>
      </c>
      <c r="K259" s="233"/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6">
        <f>S259*H259</f>
        <v>0</v>
      </c>
      <c r="U259" s="23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238</v>
      </c>
      <c r="AT259" s="238" t="s">
        <v>164</v>
      </c>
      <c r="AU259" s="238" t="s">
        <v>88</v>
      </c>
      <c r="AY259" s="17" t="s">
        <v>162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86</v>
      </c>
      <c r="BK259" s="239">
        <f>ROUND(I259*H259,2)</f>
        <v>0</v>
      </c>
      <c r="BL259" s="17" t="s">
        <v>238</v>
      </c>
      <c r="BM259" s="238" t="s">
        <v>668</v>
      </c>
    </row>
    <row r="260" s="2" customFormat="1" ht="37.8" customHeight="1">
      <c r="A260" s="38"/>
      <c r="B260" s="39"/>
      <c r="C260" s="226" t="s">
        <v>669</v>
      </c>
      <c r="D260" s="226" t="s">
        <v>164</v>
      </c>
      <c r="E260" s="227" t="s">
        <v>670</v>
      </c>
      <c r="F260" s="228" t="s">
        <v>671</v>
      </c>
      <c r="G260" s="229" t="s">
        <v>256</v>
      </c>
      <c r="H260" s="230">
        <v>2</v>
      </c>
      <c r="I260" s="231"/>
      <c r="J260" s="232">
        <f>ROUND(I260*H260,2)</f>
        <v>0</v>
      </c>
      <c r="K260" s="233"/>
      <c r="L260" s="44"/>
      <c r="M260" s="234" t="s">
        <v>1</v>
      </c>
      <c r="N260" s="235" t="s">
        <v>43</v>
      </c>
      <c r="O260" s="91"/>
      <c r="P260" s="236">
        <f>O260*H260</f>
        <v>0</v>
      </c>
      <c r="Q260" s="236">
        <v>0.0014</v>
      </c>
      <c r="R260" s="236">
        <f>Q260*H260</f>
        <v>0.0028</v>
      </c>
      <c r="S260" s="236">
        <v>0</v>
      </c>
      <c r="T260" s="236">
        <f>S260*H260</f>
        <v>0</v>
      </c>
      <c r="U260" s="237" t="s">
        <v>1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8" t="s">
        <v>238</v>
      </c>
      <c r="AT260" s="238" t="s">
        <v>164</v>
      </c>
      <c r="AU260" s="238" t="s">
        <v>88</v>
      </c>
      <c r="AY260" s="17" t="s">
        <v>162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7" t="s">
        <v>86</v>
      </c>
      <c r="BK260" s="239">
        <f>ROUND(I260*H260,2)</f>
        <v>0</v>
      </c>
      <c r="BL260" s="17" t="s">
        <v>238</v>
      </c>
      <c r="BM260" s="238" t="s">
        <v>672</v>
      </c>
    </row>
    <row r="261" s="2" customFormat="1" ht="24.15" customHeight="1">
      <c r="A261" s="38"/>
      <c r="B261" s="39"/>
      <c r="C261" s="226" t="s">
        <v>673</v>
      </c>
      <c r="D261" s="226" t="s">
        <v>164</v>
      </c>
      <c r="E261" s="227" t="s">
        <v>674</v>
      </c>
      <c r="F261" s="228" t="s">
        <v>675</v>
      </c>
      <c r="G261" s="229" t="s">
        <v>414</v>
      </c>
      <c r="H261" s="278"/>
      <c r="I261" s="231"/>
      <c r="J261" s="232">
        <f>ROUND(I261*H261,2)</f>
        <v>0</v>
      </c>
      <c r="K261" s="233"/>
      <c r="L261" s="44"/>
      <c r="M261" s="234" t="s">
        <v>1</v>
      </c>
      <c r="N261" s="235" t="s">
        <v>43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6">
        <f>S261*H261</f>
        <v>0</v>
      </c>
      <c r="U261" s="23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238</v>
      </c>
      <c r="AT261" s="238" t="s">
        <v>164</v>
      </c>
      <c r="AU261" s="238" t="s">
        <v>88</v>
      </c>
      <c r="AY261" s="17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86</v>
      </c>
      <c r="BK261" s="239">
        <f>ROUND(I261*H261,2)</f>
        <v>0</v>
      </c>
      <c r="BL261" s="17" t="s">
        <v>238</v>
      </c>
      <c r="BM261" s="238" t="s">
        <v>676</v>
      </c>
    </row>
    <row r="262" s="12" customFormat="1" ht="22.8" customHeight="1">
      <c r="A262" s="12"/>
      <c r="B262" s="210"/>
      <c r="C262" s="211"/>
      <c r="D262" s="212" t="s">
        <v>77</v>
      </c>
      <c r="E262" s="224" t="s">
        <v>677</v>
      </c>
      <c r="F262" s="224" t="s">
        <v>678</v>
      </c>
      <c r="G262" s="211"/>
      <c r="H262" s="211"/>
      <c r="I262" s="214"/>
      <c r="J262" s="225">
        <f>BK262</f>
        <v>0</v>
      </c>
      <c r="K262" s="211"/>
      <c r="L262" s="216"/>
      <c r="M262" s="217"/>
      <c r="N262" s="218"/>
      <c r="O262" s="218"/>
      <c r="P262" s="219">
        <f>SUM(P263:P270)</f>
        <v>0</v>
      </c>
      <c r="Q262" s="218"/>
      <c r="R262" s="219">
        <f>SUM(R263:R270)</f>
        <v>0.95833800000000002</v>
      </c>
      <c r="S262" s="218"/>
      <c r="T262" s="219">
        <f>SUM(T263:T270)</f>
        <v>22.611771999999998</v>
      </c>
      <c r="U262" s="220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88</v>
      </c>
      <c r="AT262" s="222" t="s">
        <v>77</v>
      </c>
      <c r="AU262" s="222" t="s">
        <v>86</v>
      </c>
      <c r="AY262" s="221" t="s">
        <v>162</v>
      </c>
      <c r="BK262" s="223">
        <f>SUM(BK263:BK270)</f>
        <v>0</v>
      </c>
    </row>
    <row r="263" s="2" customFormat="1" ht="24.15" customHeight="1">
      <c r="A263" s="38"/>
      <c r="B263" s="39"/>
      <c r="C263" s="226" t="s">
        <v>679</v>
      </c>
      <c r="D263" s="226" t="s">
        <v>164</v>
      </c>
      <c r="E263" s="227" t="s">
        <v>680</v>
      </c>
      <c r="F263" s="228" t="s">
        <v>681</v>
      </c>
      <c r="G263" s="229" t="s">
        <v>167</v>
      </c>
      <c r="H263" s="230">
        <v>332.39999999999998</v>
      </c>
      <c r="I263" s="231"/>
      <c r="J263" s="232">
        <f>ROUND(I263*H263,2)</f>
        <v>0</v>
      </c>
      <c r="K263" s="233"/>
      <c r="L263" s="44"/>
      <c r="M263" s="234" t="s">
        <v>1</v>
      </c>
      <c r="N263" s="235" t="s">
        <v>43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0.066400000000000001</v>
      </c>
      <c r="T263" s="236">
        <f>S263*H263</f>
        <v>22.071359999999999</v>
      </c>
      <c r="U263" s="23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238</v>
      </c>
      <c r="AT263" s="238" t="s">
        <v>164</v>
      </c>
      <c r="AU263" s="238" t="s">
        <v>88</v>
      </c>
      <c r="AY263" s="17" t="s">
        <v>162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86</v>
      </c>
      <c r="BK263" s="239">
        <f>ROUND(I263*H263,2)</f>
        <v>0</v>
      </c>
      <c r="BL263" s="17" t="s">
        <v>238</v>
      </c>
      <c r="BM263" s="238" t="s">
        <v>682</v>
      </c>
    </row>
    <row r="264" s="2" customFormat="1" ht="24.15" customHeight="1">
      <c r="A264" s="38"/>
      <c r="B264" s="39"/>
      <c r="C264" s="226" t="s">
        <v>446</v>
      </c>
      <c r="D264" s="226" t="s">
        <v>164</v>
      </c>
      <c r="E264" s="227" t="s">
        <v>683</v>
      </c>
      <c r="F264" s="228" t="s">
        <v>684</v>
      </c>
      <c r="G264" s="229" t="s">
        <v>266</v>
      </c>
      <c r="H264" s="230">
        <v>27.5</v>
      </c>
      <c r="I264" s="231"/>
      <c r="J264" s="232">
        <f>ROUND(I264*H264,2)</f>
        <v>0</v>
      </c>
      <c r="K264" s="233"/>
      <c r="L264" s="44"/>
      <c r="M264" s="234" t="s">
        <v>1</v>
      </c>
      <c r="N264" s="235" t="s">
        <v>43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0.018079999999999999</v>
      </c>
      <c r="T264" s="236">
        <f>S264*H264</f>
        <v>0.49719999999999998</v>
      </c>
      <c r="U264" s="237" t="s">
        <v>1</v>
      </c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238</v>
      </c>
      <c r="AT264" s="238" t="s">
        <v>164</v>
      </c>
      <c r="AU264" s="238" t="s">
        <v>88</v>
      </c>
      <c r="AY264" s="17" t="s">
        <v>162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86</v>
      </c>
      <c r="BK264" s="239">
        <f>ROUND(I264*H264,2)</f>
        <v>0</v>
      </c>
      <c r="BL264" s="17" t="s">
        <v>238</v>
      </c>
      <c r="BM264" s="238" t="s">
        <v>685</v>
      </c>
    </row>
    <row r="265" s="2" customFormat="1" ht="24.15" customHeight="1">
      <c r="A265" s="38"/>
      <c r="B265" s="39"/>
      <c r="C265" s="226" t="s">
        <v>686</v>
      </c>
      <c r="D265" s="226" t="s">
        <v>164</v>
      </c>
      <c r="E265" s="227" t="s">
        <v>687</v>
      </c>
      <c r="F265" s="228" t="s">
        <v>688</v>
      </c>
      <c r="G265" s="229" t="s">
        <v>167</v>
      </c>
      <c r="H265" s="230">
        <v>332.39999999999998</v>
      </c>
      <c r="I265" s="231"/>
      <c r="J265" s="232">
        <f>ROUND(I265*H265,2)</f>
        <v>0</v>
      </c>
      <c r="K265" s="233"/>
      <c r="L265" s="44"/>
      <c r="M265" s="234" t="s">
        <v>1</v>
      </c>
      <c r="N265" s="235" t="s">
        <v>43</v>
      </c>
      <c r="O265" s="91"/>
      <c r="P265" s="236">
        <f>O265*H265</f>
        <v>0</v>
      </c>
      <c r="Q265" s="236">
        <v>0</v>
      </c>
      <c r="R265" s="236">
        <f>Q265*H265</f>
        <v>0</v>
      </c>
      <c r="S265" s="236">
        <v>0.00012999999999999999</v>
      </c>
      <c r="T265" s="236">
        <f>S265*H265</f>
        <v>0.043211999999999993</v>
      </c>
      <c r="U265" s="23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238</v>
      </c>
      <c r="AT265" s="238" t="s">
        <v>164</v>
      </c>
      <c r="AU265" s="238" t="s">
        <v>88</v>
      </c>
      <c r="AY265" s="17" t="s">
        <v>162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86</v>
      </c>
      <c r="BK265" s="239">
        <f>ROUND(I265*H265,2)</f>
        <v>0</v>
      </c>
      <c r="BL265" s="17" t="s">
        <v>238</v>
      </c>
      <c r="BM265" s="238" t="s">
        <v>689</v>
      </c>
    </row>
    <row r="266" s="2" customFormat="1" ht="24.15" customHeight="1">
      <c r="A266" s="38"/>
      <c r="B266" s="39"/>
      <c r="C266" s="226" t="s">
        <v>690</v>
      </c>
      <c r="D266" s="226" t="s">
        <v>164</v>
      </c>
      <c r="E266" s="227" t="s">
        <v>691</v>
      </c>
      <c r="F266" s="228" t="s">
        <v>692</v>
      </c>
      <c r="G266" s="229" t="s">
        <v>167</v>
      </c>
      <c r="H266" s="230">
        <v>332.39999999999998</v>
      </c>
      <c r="I266" s="231"/>
      <c r="J266" s="232">
        <f>ROUND(I266*H266,2)</f>
        <v>0</v>
      </c>
      <c r="K266" s="233"/>
      <c r="L266" s="44"/>
      <c r="M266" s="234" t="s">
        <v>1</v>
      </c>
      <c r="N266" s="235" t="s">
        <v>43</v>
      </c>
      <c r="O266" s="91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6">
        <f>S266*H266</f>
        <v>0</v>
      </c>
      <c r="U266" s="23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238</v>
      </c>
      <c r="AT266" s="238" t="s">
        <v>164</v>
      </c>
      <c r="AU266" s="238" t="s">
        <v>88</v>
      </c>
      <c r="AY266" s="17" t="s">
        <v>162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86</v>
      </c>
      <c r="BK266" s="239">
        <f>ROUND(I266*H266,2)</f>
        <v>0</v>
      </c>
      <c r="BL266" s="17" t="s">
        <v>238</v>
      </c>
      <c r="BM266" s="238" t="s">
        <v>693</v>
      </c>
    </row>
    <row r="267" s="2" customFormat="1" ht="37.8" customHeight="1">
      <c r="A267" s="38"/>
      <c r="B267" s="39"/>
      <c r="C267" s="252" t="s">
        <v>694</v>
      </c>
      <c r="D267" s="252" t="s">
        <v>218</v>
      </c>
      <c r="E267" s="253" t="s">
        <v>695</v>
      </c>
      <c r="F267" s="254" t="s">
        <v>696</v>
      </c>
      <c r="G267" s="255" t="s">
        <v>167</v>
      </c>
      <c r="H267" s="256">
        <v>382.25999999999999</v>
      </c>
      <c r="I267" s="257"/>
      <c r="J267" s="258">
        <f>ROUND(I267*H267,2)</f>
        <v>0</v>
      </c>
      <c r="K267" s="259"/>
      <c r="L267" s="260"/>
      <c r="M267" s="261" t="s">
        <v>1</v>
      </c>
      <c r="N267" s="262" t="s">
        <v>43</v>
      </c>
      <c r="O267" s="91"/>
      <c r="P267" s="236">
        <f>O267*H267</f>
        <v>0</v>
      </c>
      <c r="Q267" s="236">
        <v>0.0025000000000000001</v>
      </c>
      <c r="R267" s="236">
        <f>Q267*H267</f>
        <v>0.95565</v>
      </c>
      <c r="S267" s="236">
        <v>0</v>
      </c>
      <c r="T267" s="236">
        <f>S267*H267</f>
        <v>0</v>
      </c>
      <c r="U267" s="237" t="s">
        <v>1</v>
      </c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323</v>
      </c>
      <c r="AT267" s="238" t="s">
        <v>218</v>
      </c>
      <c r="AU267" s="238" t="s">
        <v>88</v>
      </c>
      <c r="AY267" s="17" t="s">
        <v>162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86</v>
      </c>
      <c r="BK267" s="239">
        <f>ROUND(I267*H267,2)</f>
        <v>0</v>
      </c>
      <c r="BL267" s="17" t="s">
        <v>238</v>
      </c>
      <c r="BM267" s="238" t="s">
        <v>697</v>
      </c>
    </row>
    <row r="268" s="13" customFormat="1">
      <c r="A268" s="13"/>
      <c r="B268" s="240"/>
      <c r="C268" s="241"/>
      <c r="D268" s="242" t="s">
        <v>178</v>
      </c>
      <c r="E268" s="243" t="s">
        <v>1</v>
      </c>
      <c r="F268" s="244" t="s">
        <v>698</v>
      </c>
      <c r="G268" s="241"/>
      <c r="H268" s="245">
        <v>382.25999999999999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49"/>
      <c r="U268" s="250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178</v>
      </c>
      <c r="AU268" s="251" t="s">
        <v>88</v>
      </c>
      <c r="AV268" s="13" t="s">
        <v>88</v>
      </c>
      <c r="AW268" s="13" t="s">
        <v>34</v>
      </c>
      <c r="AX268" s="13" t="s">
        <v>86</v>
      </c>
      <c r="AY268" s="251" t="s">
        <v>162</v>
      </c>
    </row>
    <row r="269" s="2" customFormat="1" ht="14.4" customHeight="1">
      <c r="A269" s="38"/>
      <c r="B269" s="39"/>
      <c r="C269" s="226" t="s">
        <v>699</v>
      </c>
      <c r="D269" s="226" t="s">
        <v>164</v>
      </c>
      <c r="E269" s="227" t="s">
        <v>700</v>
      </c>
      <c r="F269" s="228" t="s">
        <v>701</v>
      </c>
      <c r="G269" s="229" t="s">
        <v>266</v>
      </c>
      <c r="H269" s="230">
        <v>33.600000000000001</v>
      </c>
      <c r="I269" s="231"/>
      <c r="J269" s="232">
        <f>ROUND(I269*H269,2)</f>
        <v>0</v>
      </c>
      <c r="K269" s="233"/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8.0000000000000007E-05</v>
      </c>
      <c r="R269" s="236">
        <f>Q269*H269</f>
        <v>0.0026880000000000003</v>
      </c>
      <c r="S269" s="236">
        <v>0</v>
      </c>
      <c r="T269" s="236">
        <f>S269*H269</f>
        <v>0</v>
      </c>
      <c r="U269" s="23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238</v>
      </c>
      <c r="AT269" s="238" t="s">
        <v>164</v>
      </c>
      <c r="AU269" s="238" t="s">
        <v>88</v>
      </c>
      <c r="AY269" s="17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86</v>
      </c>
      <c r="BK269" s="239">
        <f>ROUND(I269*H269,2)</f>
        <v>0</v>
      </c>
      <c r="BL269" s="17" t="s">
        <v>238</v>
      </c>
      <c r="BM269" s="238" t="s">
        <v>702</v>
      </c>
    </row>
    <row r="270" s="2" customFormat="1" ht="24.15" customHeight="1">
      <c r="A270" s="38"/>
      <c r="B270" s="39"/>
      <c r="C270" s="226" t="s">
        <v>703</v>
      </c>
      <c r="D270" s="226" t="s">
        <v>164</v>
      </c>
      <c r="E270" s="227" t="s">
        <v>704</v>
      </c>
      <c r="F270" s="228" t="s">
        <v>705</v>
      </c>
      <c r="G270" s="229" t="s">
        <v>414</v>
      </c>
      <c r="H270" s="278"/>
      <c r="I270" s="231"/>
      <c r="J270" s="232">
        <f>ROUND(I270*H270,2)</f>
        <v>0</v>
      </c>
      <c r="K270" s="233"/>
      <c r="L270" s="44"/>
      <c r="M270" s="234" t="s">
        <v>1</v>
      </c>
      <c r="N270" s="235" t="s">
        <v>43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6">
        <f>S270*H270</f>
        <v>0</v>
      </c>
      <c r="U270" s="237" t="s">
        <v>1</v>
      </c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238</v>
      </c>
      <c r="AT270" s="238" t="s">
        <v>164</v>
      </c>
      <c r="AU270" s="238" t="s">
        <v>88</v>
      </c>
      <c r="AY270" s="17" t="s">
        <v>162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86</v>
      </c>
      <c r="BK270" s="239">
        <f>ROUND(I270*H270,2)</f>
        <v>0</v>
      </c>
      <c r="BL270" s="17" t="s">
        <v>238</v>
      </c>
      <c r="BM270" s="238" t="s">
        <v>706</v>
      </c>
    </row>
    <row r="271" s="12" customFormat="1" ht="22.8" customHeight="1">
      <c r="A271" s="12"/>
      <c r="B271" s="210"/>
      <c r="C271" s="211"/>
      <c r="D271" s="212" t="s">
        <v>77</v>
      </c>
      <c r="E271" s="224" t="s">
        <v>707</v>
      </c>
      <c r="F271" s="224" t="s">
        <v>708</v>
      </c>
      <c r="G271" s="211"/>
      <c r="H271" s="211"/>
      <c r="I271" s="214"/>
      <c r="J271" s="225">
        <f>BK271</f>
        <v>0</v>
      </c>
      <c r="K271" s="211"/>
      <c r="L271" s="216"/>
      <c r="M271" s="217"/>
      <c r="N271" s="218"/>
      <c r="O271" s="218"/>
      <c r="P271" s="219">
        <f>SUM(P272:P275)</f>
        <v>0</v>
      </c>
      <c r="Q271" s="218"/>
      <c r="R271" s="219">
        <f>SUM(R272:R275)</f>
        <v>0.072000000000000008</v>
      </c>
      <c r="S271" s="218"/>
      <c r="T271" s="219">
        <f>SUM(T272:T275)</f>
        <v>0</v>
      </c>
      <c r="U271" s="220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1" t="s">
        <v>88</v>
      </c>
      <c r="AT271" s="222" t="s">
        <v>77</v>
      </c>
      <c r="AU271" s="222" t="s">
        <v>86</v>
      </c>
      <c r="AY271" s="221" t="s">
        <v>162</v>
      </c>
      <c r="BK271" s="223">
        <f>SUM(BK272:BK275)</f>
        <v>0</v>
      </c>
    </row>
    <row r="272" s="2" customFormat="1" ht="14.4" customHeight="1">
      <c r="A272" s="38"/>
      <c r="B272" s="39"/>
      <c r="C272" s="226" t="s">
        <v>709</v>
      </c>
      <c r="D272" s="226" t="s">
        <v>164</v>
      </c>
      <c r="E272" s="227" t="s">
        <v>710</v>
      </c>
      <c r="F272" s="228" t="s">
        <v>711</v>
      </c>
      <c r="G272" s="229" t="s">
        <v>266</v>
      </c>
      <c r="H272" s="230">
        <v>18</v>
      </c>
      <c r="I272" s="231"/>
      <c r="J272" s="232">
        <f>ROUND(I272*H272,2)</f>
        <v>0</v>
      </c>
      <c r="K272" s="233"/>
      <c r="L272" s="44"/>
      <c r="M272" s="234" t="s">
        <v>1</v>
      </c>
      <c r="N272" s="235" t="s">
        <v>43</v>
      </c>
      <c r="O272" s="91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6">
        <f>S272*H272</f>
        <v>0</v>
      </c>
      <c r="U272" s="237" t="s">
        <v>1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238</v>
      </c>
      <c r="AT272" s="238" t="s">
        <v>164</v>
      </c>
      <c r="AU272" s="238" t="s">
        <v>88</v>
      </c>
      <c r="AY272" s="17" t="s">
        <v>162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86</v>
      </c>
      <c r="BK272" s="239">
        <f>ROUND(I272*H272,2)</f>
        <v>0</v>
      </c>
      <c r="BL272" s="17" t="s">
        <v>238</v>
      </c>
      <c r="BM272" s="238" t="s">
        <v>712</v>
      </c>
    </row>
    <row r="273" s="2" customFormat="1" ht="24.15" customHeight="1">
      <c r="A273" s="38"/>
      <c r="B273" s="39"/>
      <c r="C273" s="252" t="s">
        <v>713</v>
      </c>
      <c r="D273" s="252" t="s">
        <v>218</v>
      </c>
      <c r="E273" s="253" t="s">
        <v>714</v>
      </c>
      <c r="F273" s="254" t="s">
        <v>715</v>
      </c>
      <c r="G273" s="255" t="s">
        <v>266</v>
      </c>
      <c r="H273" s="256">
        <v>18</v>
      </c>
      <c r="I273" s="257"/>
      <c r="J273" s="258">
        <f>ROUND(I273*H273,2)</f>
        <v>0</v>
      </c>
      <c r="K273" s="259"/>
      <c r="L273" s="260"/>
      <c r="M273" s="261" t="s">
        <v>1</v>
      </c>
      <c r="N273" s="262" t="s">
        <v>43</v>
      </c>
      <c r="O273" s="91"/>
      <c r="P273" s="236">
        <f>O273*H273</f>
        <v>0</v>
      </c>
      <c r="Q273" s="236">
        <v>0.0040000000000000001</v>
      </c>
      <c r="R273" s="236">
        <f>Q273*H273</f>
        <v>0.072000000000000008</v>
      </c>
      <c r="S273" s="236">
        <v>0</v>
      </c>
      <c r="T273" s="236">
        <f>S273*H273</f>
        <v>0</v>
      </c>
      <c r="U273" s="237" t="s">
        <v>1</v>
      </c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323</v>
      </c>
      <c r="AT273" s="238" t="s">
        <v>218</v>
      </c>
      <c r="AU273" s="238" t="s">
        <v>88</v>
      </c>
      <c r="AY273" s="17" t="s">
        <v>162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86</v>
      </c>
      <c r="BK273" s="239">
        <f>ROUND(I273*H273,2)</f>
        <v>0</v>
      </c>
      <c r="BL273" s="17" t="s">
        <v>238</v>
      </c>
      <c r="BM273" s="238" t="s">
        <v>716</v>
      </c>
    </row>
    <row r="274" s="2" customFormat="1">
      <c r="A274" s="38"/>
      <c r="B274" s="39"/>
      <c r="C274" s="40"/>
      <c r="D274" s="242" t="s">
        <v>340</v>
      </c>
      <c r="E274" s="40"/>
      <c r="F274" s="274" t="s">
        <v>717</v>
      </c>
      <c r="G274" s="40"/>
      <c r="H274" s="40"/>
      <c r="I274" s="275"/>
      <c r="J274" s="40"/>
      <c r="K274" s="40"/>
      <c r="L274" s="44"/>
      <c r="M274" s="276"/>
      <c r="N274" s="277"/>
      <c r="O274" s="91"/>
      <c r="P274" s="91"/>
      <c r="Q274" s="91"/>
      <c r="R274" s="91"/>
      <c r="S274" s="91"/>
      <c r="T274" s="91"/>
      <c r="U274" s="92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340</v>
      </c>
      <c r="AU274" s="17" t="s">
        <v>88</v>
      </c>
    </row>
    <row r="275" s="2" customFormat="1" ht="24.15" customHeight="1">
      <c r="A275" s="38"/>
      <c r="B275" s="39"/>
      <c r="C275" s="226" t="s">
        <v>718</v>
      </c>
      <c r="D275" s="226" t="s">
        <v>164</v>
      </c>
      <c r="E275" s="227" t="s">
        <v>719</v>
      </c>
      <c r="F275" s="228" t="s">
        <v>720</v>
      </c>
      <c r="G275" s="229" t="s">
        <v>414</v>
      </c>
      <c r="H275" s="278"/>
      <c r="I275" s="231"/>
      <c r="J275" s="232">
        <f>ROUND(I275*H275,2)</f>
        <v>0</v>
      </c>
      <c r="K275" s="233"/>
      <c r="L275" s="44"/>
      <c r="M275" s="234" t="s">
        <v>1</v>
      </c>
      <c r="N275" s="235" t="s">
        <v>43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6">
        <f>S275*H275</f>
        <v>0</v>
      </c>
      <c r="U275" s="237" t="s">
        <v>1</v>
      </c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238</v>
      </c>
      <c r="AT275" s="238" t="s">
        <v>164</v>
      </c>
      <c r="AU275" s="238" t="s">
        <v>88</v>
      </c>
      <c r="AY275" s="17" t="s">
        <v>162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86</v>
      </c>
      <c r="BK275" s="239">
        <f>ROUND(I275*H275,2)</f>
        <v>0</v>
      </c>
      <c r="BL275" s="17" t="s">
        <v>238</v>
      </c>
      <c r="BM275" s="238" t="s">
        <v>721</v>
      </c>
    </row>
    <row r="276" s="12" customFormat="1" ht="22.8" customHeight="1">
      <c r="A276" s="12"/>
      <c r="B276" s="210"/>
      <c r="C276" s="211"/>
      <c r="D276" s="212" t="s">
        <v>77</v>
      </c>
      <c r="E276" s="224" t="s">
        <v>722</v>
      </c>
      <c r="F276" s="224" t="s">
        <v>723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SUM(P277:P293)</f>
        <v>0</v>
      </c>
      <c r="Q276" s="218"/>
      <c r="R276" s="219">
        <f>SUM(R277:R293)</f>
        <v>0.1174912</v>
      </c>
      <c r="S276" s="218"/>
      <c r="T276" s="219">
        <f>SUM(T277:T293)</f>
        <v>0</v>
      </c>
      <c r="U276" s="220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88</v>
      </c>
      <c r="AT276" s="222" t="s">
        <v>77</v>
      </c>
      <c r="AU276" s="222" t="s">
        <v>86</v>
      </c>
      <c r="AY276" s="221" t="s">
        <v>162</v>
      </c>
      <c r="BK276" s="223">
        <f>SUM(BK277:BK293)</f>
        <v>0</v>
      </c>
    </row>
    <row r="277" s="2" customFormat="1" ht="24.15" customHeight="1">
      <c r="A277" s="38"/>
      <c r="B277" s="39"/>
      <c r="C277" s="226" t="s">
        <v>724</v>
      </c>
      <c r="D277" s="226" t="s">
        <v>164</v>
      </c>
      <c r="E277" s="227" t="s">
        <v>725</v>
      </c>
      <c r="F277" s="228" t="s">
        <v>726</v>
      </c>
      <c r="G277" s="229" t="s">
        <v>167</v>
      </c>
      <c r="H277" s="230">
        <v>232.68000000000001</v>
      </c>
      <c r="I277" s="231"/>
      <c r="J277" s="232">
        <f>ROUND(I277*H277,2)</f>
        <v>0</v>
      </c>
      <c r="K277" s="233"/>
      <c r="L277" s="44"/>
      <c r="M277" s="234" t="s">
        <v>1</v>
      </c>
      <c r="N277" s="235" t="s">
        <v>43</v>
      </c>
      <c r="O277" s="91"/>
      <c r="P277" s="236">
        <f>O277*H277</f>
        <v>0</v>
      </c>
      <c r="Q277" s="236">
        <v>2.0000000000000002E-05</v>
      </c>
      <c r="R277" s="236">
        <f>Q277*H277</f>
        <v>0.0046536000000000008</v>
      </c>
      <c r="S277" s="236">
        <v>0</v>
      </c>
      <c r="T277" s="236">
        <f>S277*H277</f>
        <v>0</v>
      </c>
      <c r="U277" s="237" t="s">
        <v>1</v>
      </c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238</v>
      </c>
      <c r="AT277" s="238" t="s">
        <v>164</v>
      </c>
      <c r="AU277" s="238" t="s">
        <v>88</v>
      </c>
      <c r="AY277" s="17" t="s">
        <v>162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86</v>
      </c>
      <c r="BK277" s="239">
        <f>ROUND(I277*H277,2)</f>
        <v>0</v>
      </c>
      <c r="BL277" s="17" t="s">
        <v>238</v>
      </c>
      <c r="BM277" s="238" t="s">
        <v>727</v>
      </c>
    </row>
    <row r="278" s="13" customFormat="1">
      <c r="A278" s="13"/>
      <c r="B278" s="240"/>
      <c r="C278" s="241"/>
      <c r="D278" s="242" t="s">
        <v>178</v>
      </c>
      <c r="E278" s="243" t="s">
        <v>1</v>
      </c>
      <c r="F278" s="244" t="s">
        <v>728</v>
      </c>
      <c r="G278" s="241"/>
      <c r="H278" s="245">
        <v>332.39999999999998</v>
      </c>
      <c r="I278" s="246"/>
      <c r="J278" s="241"/>
      <c r="K278" s="241"/>
      <c r="L278" s="247"/>
      <c r="M278" s="248"/>
      <c r="N278" s="249"/>
      <c r="O278" s="249"/>
      <c r="P278" s="249"/>
      <c r="Q278" s="249"/>
      <c r="R278" s="249"/>
      <c r="S278" s="249"/>
      <c r="T278" s="249"/>
      <c r="U278" s="250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1" t="s">
        <v>178</v>
      </c>
      <c r="AU278" s="251" t="s">
        <v>88</v>
      </c>
      <c r="AV278" s="13" t="s">
        <v>88</v>
      </c>
      <c r="AW278" s="13" t="s">
        <v>34</v>
      </c>
      <c r="AX278" s="13" t="s">
        <v>78</v>
      </c>
      <c r="AY278" s="251" t="s">
        <v>162</v>
      </c>
    </row>
    <row r="279" s="13" customFormat="1">
      <c r="A279" s="13"/>
      <c r="B279" s="240"/>
      <c r="C279" s="241"/>
      <c r="D279" s="242" t="s">
        <v>178</v>
      </c>
      <c r="E279" s="243" t="s">
        <v>1</v>
      </c>
      <c r="F279" s="244" t="s">
        <v>729</v>
      </c>
      <c r="G279" s="241"/>
      <c r="H279" s="245">
        <v>-99.719999999999999</v>
      </c>
      <c r="I279" s="246"/>
      <c r="J279" s="241"/>
      <c r="K279" s="241"/>
      <c r="L279" s="247"/>
      <c r="M279" s="248"/>
      <c r="N279" s="249"/>
      <c r="O279" s="249"/>
      <c r="P279" s="249"/>
      <c r="Q279" s="249"/>
      <c r="R279" s="249"/>
      <c r="S279" s="249"/>
      <c r="T279" s="249"/>
      <c r="U279" s="250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178</v>
      </c>
      <c r="AU279" s="251" t="s">
        <v>88</v>
      </c>
      <c r="AV279" s="13" t="s">
        <v>88</v>
      </c>
      <c r="AW279" s="13" t="s">
        <v>34</v>
      </c>
      <c r="AX279" s="13" t="s">
        <v>78</v>
      </c>
      <c r="AY279" s="251" t="s">
        <v>162</v>
      </c>
    </row>
    <row r="280" s="14" customFormat="1">
      <c r="A280" s="14"/>
      <c r="B280" s="263"/>
      <c r="C280" s="264"/>
      <c r="D280" s="242" t="s">
        <v>178</v>
      </c>
      <c r="E280" s="265" t="s">
        <v>1</v>
      </c>
      <c r="F280" s="266" t="s">
        <v>320</v>
      </c>
      <c r="G280" s="264"/>
      <c r="H280" s="267">
        <v>232.67999999999998</v>
      </c>
      <c r="I280" s="268"/>
      <c r="J280" s="264"/>
      <c r="K280" s="264"/>
      <c r="L280" s="269"/>
      <c r="M280" s="270"/>
      <c r="N280" s="271"/>
      <c r="O280" s="271"/>
      <c r="P280" s="271"/>
      <c r="Q280" s="271"/>
      <c r="R280" s="271"/>
      <c r="S280" s="271"/>
      <c r="T280" s="271"/>
      <c r="U280" s="272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3" t="s">
        <v>178</v>
      </c>
      <c r="AU280" s="273" t="s">
        <v>88</v>
      </c>
      <c r="AV280" s="14" t="s">
        <v>168</v>
      </c>
      <c r="AW280" s="14" t="s">
        <v>34</v>
      </c>
      <c r="AX280" s="14" t="s">
        <v>86</v>
      </c>
      <c r="AY280" s="273" t="s">
        <v>162</v>
      </c>
    </row>
    <row r="281" s="2" customFormat="1" ht="24.15" customHeight="1">
      <c r="A281" s="38"/>
      <c r="B281" s="39"/>
      <c r="C281" s="226" t="s">
        <v>730</v>
      </c>
      <c r="D281" s="226" t="s">
        <v>164</v>
      </c>
      <c r="E281" s="227" t="s">
        <v>731</v>
      </c>
      <c r="F281" s="228" t="s">
        <v>732</v>
      </c>
      <c r="G281" s="229" t="s">
        <v>167</v>
      </c>
      <c r="H281" s="230">
        <v>134.40000000000001</v>
      </c>
      <c r="I281" s="231"/>
      <c r="J281" s="232">
        <f>ROUND(I281*H281,2)</f>
        <v>0</v>
      </c>
      <c r="K281" s="233"/>
      <c r="L281" s="44"/>
      <c r="M281" s="234" t="s">
        <v>1</v>
      </c>
      <c r="N281" s="235" t="s">
        <v>43</v>
      </c>
      <c r="O281" s="91"/>
      <c r="P281" s="236">
        <f>O281*H281</f>
        <v>0</v>
      </c>
      <c r="Q281" s="236">
        <v>2.0000000000000002E-05</v>
      </c>
      <c r="R281" s="236">
        <f>Q281*H281</f>
        <v>0.0026880000000000003</v>
      </c>
      <c r="S281" s="236">
        <v>0</v>
      </c>
      <c r="T281" s="236">
        <f>S281*H281</f>
        <v>0</v>
      </c>
      <c r="U281" s="237" t="s">
        <v>1</v>
      </c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8" t="s">
        <v>238</v>
      </c>
      <c r="AT281" s="238" t="s">
        <v>164</v>
      </c>
      <c r="AU281" s="238" t="s">
        <v>88</v>
      </c>
      <c r="AY281" s="17" t="s">
        <v>162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7" t="s">
        <v>86</v>
      </c>
      <c r="BK281" s="239">
        <f>ROUND(I281*H281,2)</f>
        <v>0</v>
      </c>
      <c r="BL281" s="17" t="s">
        <v>238</v>
      </c>
      <c r="BM281" s="238" t="s">
        <v>733</v>
      </c>
    </row>
    <row r="282" s="13" customFormat="1">
      <c r="A282" s="13"/>
      <c r="B282" s="240"/>
      <c r="C282" s="241"/>
      <c r="D282" s="242" t="s">
        <v>178</v>
      </c>
      <c r="E282" s="243" t="s">
        <v>1</v>
      </c>
      <c r="F282" s="244" t="s">
        <v>734</v>
      </c>
      <c r="G282" s="241"/>
      <c r="H282" s="245">
        <v>134.40000000000001</v>
      </c>
      <c r="I282" s="246"/>
      <c r="J282" s="241"/>
      <c r="K282" s="241"/>
      <c r="L282" s="247"/>
      <c r="M282" s="248"/>
      <c r="N282" s="249"/>
      <c r="O282" s="249"/>
      <c r="P282" s="249"/>
      <c r="Q282" s="249"/>
      <c r="R282" s="249"/>
      <c r="S282" s="249"/>
      <c r="T282" s="249"/>
      <c r="U282" s="250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178</v>
      </c>
      <c r="AU282" s="251" t="s">
        <v>88</v>
      </c>
      <c r="AV282" s="13" t="s">
        <v>88</v>
      </c>
      <c r="AW282" s="13" t="s">
        <v>34</v>
      </c>
      <c r="AX282" s="13" t="s">
        <v>86</v>
      </c>
      <c r="AY282" s="251" t="s">
        <v>162</v>
      </c>
    </row>
    <row r="283" s="2" customFormat="1" ht="24.15" customHeight="1">
      <c r="A283" s="38"/>
      <c r="B283" s="39"/>
      <c r="C283" s="226" t="s">
        <v>735</v>
      </c>
      <c r="D283" s="226" t="s">
        <v>164</v>
      </c>
      <c r="E283" s="227" t="s">
        <v>736</v>
      </c>
      <c r="F283" s="228" t="s">
        <v>737</v>
      </c>
      <c r="G283" s="229" t="s">
        <v>167</v>
      </c>
      <c r="H283" s="230">
        <v>379.44</v>
      </c>
      <c r="I283" s="231"/>
      <c r="J283" s="232">
        <f>ROUND(I283*H283,2)</f>
        <v>0</v>
      </c>
      <c r="K283" s="233"/>
      <c r="L283" s="44"/>
      <c r="M283" s="234" t="s">
        <v>1</v>
      </c>
      <c r="N283" s="235" t="s">
        <v>43</v>
      </c>
      <c r="O283" s="91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6">
        <f>S283*H283</f>
        <v>0</v>
      </c>
      <c r="U283" s="237" t="s">
        <v>1</v>
      </c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238</v>
      </c>
      <c r="AT283" s="238" t="s">
        <v>164</v>
      </c>
      <c r="AU283" s="238" t="s">
        <v>88</v>
      </c>
      <c r="AY283" s="17" t="s">
        <v>162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86</v>
      </c>
      <c r="BK283" s="239">
        <f>ROUND(I283*H283,2)</f>
        <v>0</v>
      </c>
      <c r="BL283" s="17" t="s">
        <v>238</v>
      </c>
      <c r="BM283" s="238" t="s">
        <v>738</v>
      </c>
    </row>
    <row r="284" s="13" customFormat="1">
      <c r="A284" s="13"/>
      <c r="B284" s="240"/>
      <c r="C284" s="241"/>
      <c r="D284" s="242" t="s">
        <v>178</v>
      </c>
      <c r="E284" s="243" t="s">
        <v>1</v>
      </c>
      <c r="F284" s="244" t="s">
        <v>739</v>
      </c>
      <c r="G284" s="241"/>
      <c r="H284" s="245">
        <v>198</v>
      </c>
      <c r="I284" s="246"/>
      <c r="J284" s="241"/>
      <c r="K284" s="241"/>
      <c r="L284" s="247"/>
      <c r="M284" s="248"/>
      <c r="N284" s="249"/>
      <c r="O284" s="249"/>
      <c r="P284" s="249"/>
      <c r="Q284" s="249"/>
      <c r="R284" s="249"/>
      <c r="S284" s="249"/>
      <c r="T284" s="249"/>
      <c r="U284" s="250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178</v>
      </c>
      <c r="AU284" s="251" t="s">
        <v>88</v>
      </c>
      <c r="AV284" s="13" t="s">
        <v>88</v>
      </c>
      <c r="AW284" s="13" t="s">
        <v>34</v>
      </c>
      <c r="AX284" s="13" t="s">
        <v>78</v>
      </c>
      <c r="AY284" s="251" t="s">
        <v>162</v>
      </c>
    </row>
    <row r="285" s="13" customFormat="1">
      <c r="A285" s="13"/>
      <c r="B285" s="240"/>
      <c r="C285" s="241"/>
      <c r="D285" s="242" t="s">
        <v>178</v>
      </c>
      <c r="E285" s="243" t="s">
        <v>1</v>
      </c>
      <c r="F285" s="244" t="s">
        <v>740</v>
      </c>
      <c r="G285" s="241"/>
      <c r="H285" s="245">
        <v>181.44</v>
      </c>
      <c r="I285" s="246"/>
      <c r="J285" s="241"/>
      <c r="K285" s="241"/>
      <c r="L285" s="247"/>
      <c r="M285" s="248"/>
      <c r="N285" s="249"/>
      <c r="O285" s="249"/>
      <c r="P285" s="249"/>
      <c r="Q285" s="249"/>
      <c r="R285" s="249"/>
      <c r="S285" s="249"/>
      <c r="T285" s="249"/>
      <c r="U285" s="250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178</v>
      </c>
      <c r="AU285" s="251" t="s">
        <v>88</v>
      </c>
      <c r="AV285" s="13" t="s">
        <v>88</v>
      </c>
      <c r="AW285" s="13" t="s">
        <v>34</v>
      </c>
      <c r="AX285" s="13" t="s">
        <v>78</v>
      </c>
      <c r="AY285" s="251" t="s">
        <v>162</v>
      </c>
    </row>
    <row r="286" s="14" customFormat="1">
      <c r="A286" s="14"/>
      <c r="B286" s="263"/>
      <c r="C286" s="264"/>
      <c r="D286" s="242" t="s">
        <v>178</v>
      </c>
      <c r="E286" s="265" t="s">
        <v>1</v>
      </c>
      <c r="F286" s="266" t="s">
        <v>320</v>
      </c>
      <c r="G286" s="264"/>
      <c r="H286" s="267">
        <v>379.44</v>
      </c>
      <c r="I286" s="268"/>
      <c r="J286" s="264"/>
      <c r="K286" s="264"/>
      <c r="L286" s="269"/>
      <c r="M286" s="270"/>
      <c r="N286" s="271"/>
      <c r="O286" s="271"/>
      <c r="P286" s="271"/>
      <c r="Q286" s="271"/>
      <c r="R286" s="271"/>
      <c r="S286" s="271"/>
      <c r="T286" s="271"/>
      <c r="U286" s="272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3" t="s">
        <v>178</v>
      </c>
      <c r="AU286" s="273" t="s">
        <v>88</v>
      </c>
      <c r="AV286" s="14" t="s">
        <v>168</v>
      </c>
      <c r="AW286" s="14" t="s">
        <v>34</v>
      </c>
      <c r="AX286" s="14" t="s">
        <v>86</v>
      </c>
      <c r="AY286" s="273" t="s">
        <v>162</v>
      </c>
    </row>
    <row r="287" s="2" customFormat="1" ht="24.15" customHeight="1">
      <c r="A287" s="38"/>
      <c r="B287" s="39"/>
      <c r="C287" s="226" t="s">
        <v>741</v>
      </c>
      <c r="D287" s="226" t="s">
        <v>164</v>
      </c>
      <c r="E287" s="227" t="s">
        <v>742</v>
      </c>
      <c r="F287" s="228" t="s">
        <v>743</v>
      </c>
      <c r="G287" s="229" t="s">
        <v>167</v>
      </c>
      <c r="H287" s="230">
        <v>232.68000000000001</v>
      </c>
      <c r="I287" s="231"/>
      <c r="J287" s="232">
        <f>ROUND(I287*H287,2)</f>
        <v>0</v>
      </c>
      <c r="K287" s="233"/>
      <c r="L287" s="44"/>
      <c r="M287" s="234" t="s">
        <v>1</v>
      </c>
      <c r="N287" s="235" t="s">
        <v>43</v>
      </c>
      <c r="O287" s="91"/>
      <c r="P287" s="236">
        <f>O287*H287</f>
        <v>0</v>
      </c>
      <c r="Q287" s="236">
        <v>0.00022000000000000001</v>
      </c>
      <c r="R287" s="236">
        <f>Q287*H287</f>
        <v>0.051189600000000002</v>
      </c>
      <c r="S287" s="236">
        <v>0</v>
      </c>
      <c r="T287" s="236">
        <f>S287*H287</f>
        <v>0</v>
      </c>
      <c r="U287" s="237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238</v>
      </c>
      <c r="AT287" s="238" t="s">
        <v>164</v>
      </c>
      <c r="AU287" s="238" t="s">
        <v>88</v>
      </c>
      <c r="AY287" s="17" t="s">
        <v>162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86</v>
      </c>
      <c r="BK287" s="239">
        <f>ROUND(I287*H287,2)</f>
        <v>0</v>
      </c>
      <c r="BL287" s="17" t="s">
        <v>238</v>
      </c>
      <c r="BM287" s="238" t="s">
        <v>744</v>
      </c>
    </row>
    <row r="288" s="13" customFormat="1">
      <c r="A288" s="13"/>
      <c r="B288" s="240"/>
      <c r="C288" s="241"/>
      <c r="D288" s="242" t="s">
        <v>178</v>
      </c>
      <c r="E288" s="243" t="s">
        <v>1</v>
      </c>
      <c r="F288" s="244" t="s">
        <v>745</v>
      </c>
      <c r="G288" s="241"/>
      <c r="H288" s="245">
        <v>232.68000000000001</v>
      </c>
      <c r="I288" s="246"/>
      <c r="J288" s="241"/>
      <c r="K288" s="241"/>
      <c r="L288" s="247"/>
      <c r="M288" s="248"/>
      <c r="N288" s="249"/>
      <c r="O288" s="249"/>
      <c r="P288" s="249"/>
      <c r="Q288" s="249"/>
      <c r="R288" s="249"/>
      <c r="S288" s="249"/>
      <c r="T288" s="249"/>
      <c r="U288" s="250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1" t="s">
        <v>178</v>
      </c>
      <c r="AU288" s="251" t="s">
        <v>88</v>
      </c>
      <c r="AV288" s="13" t="s">
        <v>88</v>
      </c>
      <c r="AW288" s="13" t="s">
        <v>34</v>
      </c>
      <c r="AX288" s="13" t="s">
        <v>86</v>
      </c>
      <c r="AY288" s="251" t="s">
        <v>162</v>
      </c>
    </row>
    <row r="289" s="2" customFormat="1" ht="24.15" customHeight="1">
      <c r="A289" s="38"/>
      <c r="B289" s="39"/>
      <c r="C289" s="226" t="s">
        <v>746</v>
      </c>
      <c r="D289" s="226" t="s">
        <v>164</v>
      </c>
      <c r="E289" s="227" t="s">
        <v>747</v>
      </c>
      <c r="F289" s="228" t="s">
        <v>748</v>
      </c>
      <c r="G289" s="229" t="s">
        <v>167</v>
      </c>
      <c r="H289" s="230">
        <v>181.44</v>
      </c>
      <c r="I289" s="231"/>
      <c r="J289" s="232">
        <f>ROUND(I289*H289,2)</f>
        <v>0</v>
      </c>
      <c r="K289" s="233"/>
      <c r="L289" s="44"/>
      <c r="M289" s="234" t="s">
        <v>1</v>
      </c>
      <c r="N289" s="235" t="s">
        <v>43</v>
      </c>
      <c r="O289" s="91"/>
      <c r="P289" s="236">
        <f>O289*H289</f>
        <v>0</v>
      </c>
      <c r="Q289" s="236">
        <v>0.00025000000000000001</v>
      </c>
      <c r="R289" s="236">
        <f>Q289*H289</f>
        <v>0.045359999999999998</v>
      </c>
      <c r="S289" s="236">
        <v>0</v>
      </c>
      <c r="T289" s="236">
        <f>S289*H289</f>
        <v>0</v>
      </c>
      <c r="U289" s="237" t="s">
        <v>1</v>
      </c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8" t="s">
        <v>238</v>
      </c>
      <c r="AT289" s="238" t="s">
        <v>164</v>
      </c>
      <c r="AU289" s="238" t="s">
        <v>88</v>
      </c>
      <c r="AY289" s="17" t="s">
        <v>162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7" t="s">
        <v>86</v>
      </c>
      <c r="BK289" s="239">
        <f>ROUND(I289*H289,2)</f>
        <v>0</v>
      </c>
      <c r="BL289" s="17" t="s">
        <v>238</v>
      </c>
      <c r="BM289" s="238" t="s">
        <v>749</v>
      </c>
    </row>
    <row r="290" s="2" customFormat="1">
      <c r="A290" s="38"/>
      <c r="B290" s="39"/>
      <c r="C290" s="40"/>
      <c r="D290" s="242" t="s">
        <v>340</v>
      </c>
      <c r="E290" s="40"/>
      <c r="F290" s="274" t="s">
        <v>750</v>
      </c>
      <c r="G290" s="40"/>
      <c r="H290" s="40"/>
      <c r="I290" s="275"/>
      <c r="J290" s="40"/>
      <c r="K290" s="40"/>
      <c r="L290" s="44"/>
      <c r="M290" s="276"/>
      <c r="N290" s="277"/>
      <c r="O290" s="91"/>
      <c r="P290" s="91"/>
      <c r="Q290" s="91"/>
      <c r="R290" s="91"/>
      <c r="S290" s="91"/>
      <c r="T290" s="91"/>
      <c r="U290" s="92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340</v>
      </c>
      <c r="AU290" s="17" t="s">
        <v>88</v>
      </c>
    </row>
    <row r="291" s="13" customFormat="1">
      <c r="A291" s="13"/>
      <c r="B291" s="240"/>
      <c r="C291" s="241"/>
      <c r="D291" s="242" t="s">
        <v>178</v>
      </c>
      <c r="E291" s="243" t="s">
        <v>1</v>
      </c>
      <c r="F291" s="244" t="s">
        <v>751</v>
      </c>
      <c r="G291" s="241"/>
      <c r="H291" s="245">
        <v>181.44</v>
      </c>
      <c r="I291" s="246"/>
      <c r="J291" s="241"/>
      <c r="K291" s="241"/>
      <c r="L291" s="247"/>
      <c r="M291" s="248"/>
      <c r="N291" s="249"/>
      <c r="O291" s="249"/>
      <c r="P291" s="249"/>
      <c r="Q291" s="249"/>
      <c r="R291" s="249"/>
      <c r="S291" s="249"/>
      <c r="T291" s="249"/>
      <c r="U291" s="250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178</v>
      </c>
      <c r="AU291" s="251" t="s">
        <v>88</v>
      </c>
      <c r="AV291" s="13" t="s">
        <v>88</v>
      </c>
      <c r="AW291" s="13" t="s">
        <v>34</v>
      </c>
      <c r="AX291" s="13" t="s">
        <v>86</v>
      </c>
      <c r="AY291" s="251" t="s">
        <v>162</v>
      </c>
    </row>
    <row r="292" s="2" customFormat="1" ht="24.15" customHeight="1">
      <c r="A292" s="38"/>
      <c r="B292" s="39"/>
      <c r="C292" s="226" t="s">
        <v>752</v>
      </c>
      <c r="D292" s="226" t="s">
        <v>164</v>
      </c>
      <c r="E292" s="227" t="s">
        <v>753</v>
      </c>
      <c r="F292" s="228" t="s">
        <v>754</v>
      </c>
      <c r="G292" s="229" t="s">
        <v>167</v>
      </c>
      <c r="H292" s="230">
        <v>20</v>
      </c>
      <c r="I292" s="231"/>
      <c r="J292" s="232">
        <f>ROUND(I292*H292,2)</f>
        <v>0</v>
      </c>
      <c r="K292" s="233"/>
      <c r="L292" s="44"/>
      <c r="M292" s="234" t="s">
        <v>1</v>
      </c>
      <c r="N292" s="235" t="s">
        <v>43</v>
      </c>
      <c r="O292" s="91"/>
      <c r="P292" s="236">
        <f>O292*H292</f>
        <v>0</v>
      </c>
      <c r="Q292" s="236">
        <v>2.0000000000000002E-05</v>
      </c>
      <c r="R292" s="236">
        <f>Q292*H292</f>
        <v>0.00040000000000000002</v>
      </c>
      <c r="S292" s="236">
        <v>0</v>
      </c>
      <c r="T292" s="236">
        <f>S292*H292</f>
        <v>0</v>
      </c>
      <c r="U292" s="23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238</v>
      </c>
      <c r="AT292" s="238" t="s">
        <v>164</v>
      </c>
      <c r="AU292" s="238" t="s">
        <v>88</v>
      </c>
      <c r="AY292" s="17" t="s">
        <v>162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86</v>
      </c>
      <c r="BK292" s="239">
        <f>ROUND(I292*H292,2)</f>
        <v>0</v>
      </c>
      <c r="BL292" s="17" t="s">
        <v>238</v>
      </c>
      <c r="BM292" s="238" t="s">
        <v>755</v>
      </c>
    </row>
    <row r="293" s="2" customFormat="1" ht="24.15" customHeight="1">
      <c r="A293" s="38"/>
      <c r="B293" s="39"/>
      <c r="C293" s="226" t="s">
        <v>756</v>
      </c>
      <c r="D293" s="226" t="s">
        <v>164</v>
      </c>
      <c r="E293" s="227" t="s">
        <v>757</v>
      </c>
      <c r="F293" s="228" t="s">
        <v>758</v>
      </c>
      <c r="G293" s="229" t="s">
        <v>167</v>
      </c>
      <c r="H293" s="230">
        <v>20</v>
      </c>
      <c r="I293" s="231"/>
      <c r="J293" s="232">
        <f>ROUND(I293*H293,2)</f>
        <v>0</v>
      </c>
      <c r="K293" s="233"/>
      <c r="L293" s="44"/>
      <c r="M293" s="279" t="s">
        <v>1</v>
      </c>
      <c r="N293" s="280" t="s">
        <v>43</v>
      </c>
      <c r="O293" s="281"/>
      <c r="P293" s="282">
        <f>O293*H293</f>
        <v>0</v>
      </c>
      <c r="Q293" s="282">
        <v>0.00066</v>
      </c>
      <c r="R293" s="282">
        <f>Q293*H293</f>
        <v>0.0132</v>
      </c>
      <c r="S293" s="282">
        <v>0</v>
      </c>
      <c r="T293" s="282">
        <f>S293*H293</f>
        <v>0</v>
      </c>
      <c r="U293" s="283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238</v>
      </c>
      <c r="AT293" s="238" t="s">
        <v>164</v>
      </c>
      <c r="AU293" s="238" t="s">
        <v>88</v>
      </c>
      <c r="AY293" s="17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86</v>
      </c>
      <c r="BK293" s="239">
        <f>ROUND(I293*H293,2)</f>
        <v>0</v>
      </c>
      <c r="BL293" s="17" t="s">
        <v>238</v>
      </c>
      <c r="BM293" s="238" t="s">
        <v>759</v>
      </c>
    </row>
    <row r="294" s="2" customFormat="1" ht="6.96" customHeight="1">
      <c r="A294" s="38"/>
      <c r="B294" s="66"/>
      <c r="C294" s="67"/>
      <c r="D294" s="67"/>
      <c r="E294" s="67"/>
      <c r="F294" s="67"/>
      <c r="G294" s="67"/>
      <c r="H294" s="67"/>
      <c r="I294" s="67"/>
      <c r="J294" s="67"/>
      <c r="K294" s="67"/>
      <c r="L294" s="44"/>
      <c r="M294" s="38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</row>
  </sheetData>
  <sheetProtection sheet="1" autoFilter="0" formatColumns="0" formatRows="0" objects="1" scenarios="1" spinCount="100000" saltValue="SjvxZCfsSJtOFP77zwId16xkl9FOW9PEmle31Mc/gE1qTprWYOVPpquRbuKSS7AcPWQXS8lFL0vO8NjIQ0N2eA==" hashValue="gyVjYitkAasprR7ckEkbCa8WaQbp+BlLAvb4BBBvh5jOSiBsyDh9vLlmU2YRUO6Z59Njesozuls9J6ZmiYFhjg==" algorithmName="SHA-512" password="C1E4"/>
  <autoFilter ref="C130:K293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ROUND((SUM(BE130:BE251)),  2)</f>
        <v>0</v>
      </c>
      <c r="G33" s="38"/>
      <c r="H33" s="38"/>
      <c r="I33" s="164">
        <v>0.20999999999999999</v>
      </c>
      <c r="J33" s="163">
        <f>ROUND(((SUM(BE130:BE251))*I33),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ROUND((SUM(BF130:BF251)),  2)</f>
        <v>0</v>
      </c>
      <c r="G34" s="38"/>
      <c r="H34" s="38"/>
      <c r="I34" s="164">
        <v>0.14999999999999999</v>
      </c>
      <c r="J34" s="163">
        <f>ROUND(((SUM(BF130:BF251))*I34),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ROUND((SUM(BG130:BG251)),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ROUND((SUM(BH130:BH251)),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ROUND((SUM(BI130:BI251)),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Oprava střechy přístřešku a přístaveb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424</v>
      </c>
      <c r="E97" s="191"/>
      <c r="F97" s="191"/>
      <c r="G97" s="191"/>
      <c r="H97" s="191"/>
      <c r="I97" s="191"/>
      <c r="J97" s="192">
        <f>J131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761</v>
      </c>
      <c r="E98" s="191"/>
      <c r="F98" s="191"/>
      <c r="G98" s="191"/>
      <c r="H98" s="191"/>
      <c r="I98" s="191"/>
      <c r="J98" s="192">
        <f>J134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135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138</v>
      </c>
      <c r="E100" s="196"/>
      <c r="F100" s="196"/>
      <c r="G100" s="196"/>
      <c r="H100" s="196"/>
      <c r="I100" s="196"/>
      <c r="J100" s="197">
        <f>J137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140</v>
      </c>
      <c r="E101" s="196"/>
      <c r="F101" s="196"/>
      <c r="G101" s="196"/>
      <c r="H101" s="196"/>
      <c r="I101" s="196"/>
      <c r="J101" s="197">
        <f>J139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427</v>
      </c>
      <c r="E102" s="196"/>
      <c r="F102" s="196"/>
      <c r="G102" s="196"/>
      <c r="H102" s="196"/>
      <c r="I102" s="196"/>
      <c r="J102" s="197">
        <f>J145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142</v>
      </c>
      <c r="E103" s="196"/>
      <c r="F103" s="196"/>
      <c r="G103" s="196"/>
      <c r="H103" s="196"/>
      <c r="I103" s="196"/>
      <c r="J103" s="197">
        <f>J157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143</v>
      </c>
      <c r="E104" s="191"/>
      <c r="F104" s="191"/>
      <c r="G104" s="191"/>
      <c r="H104" s="191"/>
      <c r="I104" s="191"/>
      <c r="J104" s="192">
        <f>J159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762</v>
      </c>
      <c r="E105" s="196"/>
      <c r="F105" s="196"/>
      <c r="G105" s="196"/>
      <c r="H105" s="196"/>
      <c r="I105" s="196"/>
      <c r="J105" s="197">
        <f>J160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429</v>
      </c>
      <c r="E106" s="196"/>
      <c r="F106" s="196"/>
      <c r="G106" s="196"/>
      <c r="H106" s="196"/>
      <c r="I106" s="196"/>
      <c r="J106" s="197">
        <f>J166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430</v>
      </c>
      <c r="E107" s="196"/>
      <c r="F107" s="196"/>
      <c r="G107" s="196"/>
      <c r="H107" s="196"/>
      <c r="I107" s="196"/>
      <c r="J107" s="197">
        <f>J203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431</v>
      </c>
      <c r="E108" s="196"/>
      <c r="F108" s="196"/>
      <c r="G108" s="196"/>
      <c r="H108" s="196"/>
      <c r="I108" s="196"/>
      <c r="J108" s="197">
        <f>J234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432</v>
      </c>
      <c r="E109" s="196"/>
      <c r="F109" s="196"/>
      <c r="G109" s="196"/>
      <c r="H109" s="196"/>
      <c r="I109" s="196"/>
      <c r="J109" s="197">
        <f>J241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433</v>
      </c>
      <c r="E110" s="196"/>
      <c r="F110" s="196"/>
      <c r="G110" s="196"/>
      <c r="H110" s="196"/>
      <c r="I110" s="196"/>
      <c r="J110" s="197">
        <f>J244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3" t="str">
        <f>E7</f>
        <v>Sedlčany ON - oprava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128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003 - Oprava střechy přístřešku a přístaveb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žst. Sedlčany</v>
      </c>
      <c r="G124" s="40"/>
      <c r="H124" s="40"/>
      <c r="I124" s="32" t="s">
        <v>22</v>
      </c>
      <c r="J124" s="79" t="str">
        <f>IF(J12="","",J12)</f>
        <v>14. 7. 2020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Správa železnic, státní organizace</v>
      </c>
      <c r="G126" s="40"/>
      <c r="H126" s="40"/>
      <c r="I126" s="32" t="s">
        <v>32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IF(E18="","",E18)</f>
        <v>Vyplň údaj</v>
      </c>
      <c r="G127" s="40"/>
      <c r="H127" s="40"/>
      <c r="I127" s="32" t="s">
        <v>35</v>
      </c>
      <c r="J127" s="36" t="str">
        <f>E24</f>
        <v>L. Ulrich, DiS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147</v>
      </c>
      <c r="D129" s="202" t="s">
        <v>63</v>
      </c>
      <c r="E129" s="202" t="s">
        <v>59</v>
      </c>
      <c r="F129" s="202" t="s">
        <v>60</v>
      </c>
      <c r="G129" s="202" t="s">
        <v>148</v>
      </c>
      <c r="H129" s="202" t="s">
        <v>149</v>
      </c>
      <c r="I129" s="202" t="s">
        <v>150</v>
      </c>
      <c r="J129" s="203" t="s">
        <v>132</v>
      </c>
      <c r="K129" s="204" t="s">
        <v>151</v>
      </c>
      <c r="L129" s="205"/>
      <c r="M129" s="100" t="s">
        <v>1</v>
      </c>
      <c r="N129" s="101" t="s">
        <v>42</v>
      </c>
      <c r="O129" s="101" t="s">
        <v>152</v>
      </c>
      <c r="P129" s="101" t="s">
        <v>153</v>
      </c>
      <c r="Q129" s="101" t="s">
        <v>154</v>
      </c>
      <c r="R129" s="101" t="s">
        <v>155</v>
      </c>
      <c r="S129" s="101" t="s">
        <v>156</v>
      </c>
      <c r="T129" s="101" t="s">
        <v>157</v>
      </c>
      <c r="U129" s="102" t="s">
        <v>158</v>
      </c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159</v>
      </c>
      <c r="D130" s="40"/>
      <c r="E130" s="40"/>
      <c r="F130" s="40"/>
      <c r="G130" s="40"/>
      <c r="H130" s="40"/>
      <c r="I130" s="40"/>
      <c r="J130" s="206">
        <f>BK130</f>
        <v>0</v>
      </c>
      <c r="K130" s="40"/>
      <c r="L130" s="44"/>
      <c r="M130" s="103"/>
      <c r="N130" s="207"/>
      <c r="O130" s="104"/>
      <c r="P130" s="208">
        <f>P131+P134+P136+P159</f>
        <v>0</v>
      </c>
      <c r="Q130" s="104"/>
      <c r="R130" s="208">
        <f>R131+R134+R136+R159</f>
        <v>20.214089600000001</v>
      </c>
      <c r="S130" s="104"/>
      <c r="T130" s="208">
        <f>T131+T134+T136+T159</f>
        <v>24.579264999999999</v>
      </c>
      <c r="U130" s="105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77</v>
      </c>
      <c r="AU130" s="17" t="s">
        <v>134</v>
      </c>
      <c r="BK130" s="209">
        <f>BK131+BK134+BK136+BK159</f>
        <v>0</v>
      </c>
    </row>
    <row r="131" s="12" customFormat="1" ht="25.92" customHeight="1">
      <c r="A131" s="12"/>
      <c r="B131" s="210"/>
      <c r="C131" s="211"/>
      <c r="D131" s="212" t="s">
        <v>77</v>
      </c>
      <c r="E131" s="213" t="s">
        <v>434</v>
      </c>
      <c r="F131" s="213" t="s">
        <v>435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SUM(P132:P133)</f>
        <v>0</v>
      </c>
      <c r="Q131" s="218"/>
      <c r="R131" s="219">
        <f>SUM(R132:R133)</f>
        <v>0</v>
      </c>
      <c r="S131" s="218"/>
      <c r="T131" s="219">
        <f>SUM(T132:T133)</f>
        <v>0</v>
      </c>
      <c r="U131" s="220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168</v>
      </c>
      <c r="AT131" s="222" t="s">
        <v>77</v>
      </c>
      <c r="AU131" s="222" t="s">
        <v>78</v>
      </c>
      <c r="AY131" s="221" t="s">
        <v>162</v>
      </c>
      <c r="BK131" s="223">
        <f>SUM(BK132:BK133)</f>
        <v>0</v>
      </c>
    </row>
    <row r="132" s="2" customFormat="1" ht="14.4" customHeight="1">
      <c r="A132" s="38"/>
      <c r="B132" s="39"/>
      <c r="C132" s="226" t="s">
        <v>86</v>
      </c>
      <c r="D132" s="226" t="s">
        <v>164</v>
      </c>
      <c r="E132" s="227" t="s">
        <v>436</v>
      </c>
      <c r="F132" s="228" t="s">
        <v>435</v>
      </c>
      <c r="G132" s="229" t="s">
        <v>1</v>
      </c>
      <c r="H132" s="230">
        <v>0</v>
      </c>
      <c r="I132" s="231"/>
      <c r="J132" s="232">
        <f>ROUND(I132*H132,2)</f>
        <v>0</v>
      </c>
      <c r="K132" s="233"/>
      <c r="L132" s="44"/>
      <c r="M132" s="234" t="s">
        <v>1</v>
      </c>
      <c r="N132" s="235" t="s">
        <v>43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6">
        <f>S132*H132</f>
        <v>0</v>
      </c>
      <c r="U132" s="23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437</v>
      </c>
      <c r="AT132" s="238" t="s">
        <v>164</v>
      </c>
      <c r="AU132" s="238" t="s">
        <v>86</v>
      </c>
      <c r="AY132" s="17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86</v>
      </c>
      <c r="BK132" s="239">
        <f>ROUND(I132*H132,2)</f>
        <v>0</v>
      </c>
      <c r="BL132" s="17" t="s">
        <v>437</v>
      </c>
      <c r="BM132" s="238" t="s">
        <v>438</v>
      </c>
    </row>
    <row r="133" s="2" customFormat="1">
      <c r="A133" s="38"/>
      <c r="B133" s="39"/>
      <c r="C133" s="40"/>
      <c r="D133" s="242" t="s">
        <v>340</v>
      </c>
      <c r="E133" s="40"/>
      <c r="F133" s="274" t="s">
        <v>439</v>
      </c>
      <c r="G133" s="40"/>
      <c r="H133" s="40"/>
      <c r="I133" s="275"/>
      <c r="J133" s="40"/>
      <c r="K133" s="40"/>
      <c r="L133" s="44"/>
      <c r="M133" s="276"/>
      <c r="N133" s="277"/>
      <c r="O133" s="91"/>
      <c r="P133" s="91"/>
      <c r="Q133" s="91"/>
      <c r="R133" s="91"/>
      <c r="S133" s="91"/>
      <c r="T133" s="91"/>
      <c r="U133" s="92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340</v>
      </c>
      <c r="AU133" s="17" t="s">
        <v>86</v>
      </c>
    </row>
    <row r="134" s="12" customFormat="1" ht="25.92" customHeight="1">
      <c r="A134" s="12"/>
      <c r="B134" s="210"/>
      <c r="C134" s="211"/>
      <c r="D134" s="212" t="s">
        <v>77</v>
      </c>
      <c r="E134" s="213" t="s">
        <v>709</v>
      </c>
      <c r="F134" s="213" t="s">
        <v>763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19">
        <f>T135</f>
        <v>0</v>
      </c>
      <c r="U134" s="220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86</v>
      </c>
      <c r="AT134" s="222" t="s">
        <v>77</v>
      </c>
      <c r="AU134" s="222" t="s">
        <v>78</v>
      </c>
      <c r="AY134" s="221" t="s">
        <v>162</v>
      </c>
      <c r="BK134" s="223">
        <f>BK135</f>
        <v>0</v>
      </c>
    </row>
    <row r="135" s="2" customFormat="1" ht="49.05" customHeight="1">
      <c r="A135" s="38"/>
      <c r="B135" s="39"/>
      <c r="C135" s="226" t="s">
        <v>88</v>
      </c>
      <c r="D135" s="226" t="s">
        <v>164</v>
      </c>
      <c r="E135" s="227" t="s">
        <v>306</v>
      </c>
      <c r="F135" s="228" t="s">
        <v>764</v>
      </c>
      <c r="G135" s="229" t="s">
        <v>303</v>
      </c>
      <c r="H135" s="230">
        <v>1</v>
      </c>
      <c r="I135" s="231"/>
      <c r="J135" s="232">
        <f>ROUND(I135*H135,2)</f>
        <v>0</v>
      </c>
      <c r="K135" s="233"/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6">
        <f>S135*H135</f>
        <v>0</v>
      </c>
      <c r="U135" s="23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168</v>
      </c>
      <c r="AT135" s="238" t="s">
        <v>164</v>
      </c>
      <c r="AU135" s="238" t="s">
        <v>86</v>
      </c>
      <c r="AY135" s="17" t="s">
        <v>162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86</v>
      </c>
      <c r="BK135" s="239">
        <f>ROUND(I135*H135,2)</f>
        <v>0</v>
      </c>
      <c r="BL135" s="17" t="s">
        <v>168</v>
      </c>
      <c r="BM135" s="238" t="s">
        <v>765</v>
      </c>
    </row>
    <row r="136" s="12" customFormat="1" ht="25.92" customHeight="1">
      <c r="A136" s="12"/>
      <c r="B136" s="210"/>
      <c r="C136" s="211"/>
      <c r="D136" s="212" t="s">
        <v>77</v>
      </c>
      <c r="E136" s="213" t="s">
        <v>160</v>
      </c>
      <c r="F136" s="213" t="s">
        <v>161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P137+P139+P145+P157</f>
        <v>0</v>
      </c>
      <c r="Q136" s="218"/>
      <c r="R136" s="219">
        <f>R137+R139+R145+R157</f>
        <v>0.77385000000000004</v>
      </c>
      <c r="S136" s="218"/>
      <c r="T136" s="219">
        <f>T137+T139+T145+T157</f>
        <v>2.70018</v>
      </c>
      <c r="U136" s="220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86</v>
      </c>
      <c r="AT136" s="222" t="s">
        <v>77</v>
      </c>
      <c r="AU136" s="222" t="s">
        <v>78</v>
      </c>
      <c r="AY136" s="221" t="s">
        <v>162</v>
      </c>
      <c r="BK136" s="223">
        <f>BK137+BK139+BK145+BK157</f>
        <v>0</v>
      </c>
    </row>
    <row r="137" s="12" customFormat="1" ht="22.8" customHeight="1">
      <c r="A137" s="12"/>
      <c r="B137" s="210"/>
      <c r="C137" s="211"/>
      <c r="D137" s="212" t="s">
        <v>77</v>
      </c>
      <c r="E137" s="224" t="s">
        <v>173</v>
      </c>
      <c r="F137" s="224" t="s">
        <v>252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P138</f>
        <v>0</v>
      </c>
      <c r="Q137" s="218"/>
      <c r="R137" s="219">
        <f>R138</f>
        <v>0.77385000000000004</v>
      </c>
      <c r="S137" s="218"/>
      <c r="T137" s="219">
        <f>T138</f>
        <v>0</v>
      </c>
      <c r="U137" s="220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86</v>
      </c>
      <c r="AT137" s="222" t="s">
        <v>77</v>
      </c>
      <c r="AU137" s="222" t="s">
        <v>86</v>
      </c>
      <c r="AY137" s="221" t="s">
        <v>162</v>
      </c>
      <c r="BK137" s="223">
        <f>BK138</f>
        <v>0</v>
      </c>
    </row>
    <row r="138" s="2" customFormat="1" ht="24.15" customHeight="1">
      <c r="A138" s="38"/>
      <c r="B138" s="39"/>
      <c r="C138" s="226" t="s">
        <v>173</v>
      </c>
      <c r="D138" s="226" t="s">
        <v>164</v>
      </c>
      <c r="E138" s="227" t="s">
        <v>455</v>
      </c>
      <c r="F138" s="228" t="s">
        <v>456</v>
      </c>
      <c r="G138" s="229" t="s">
        <v>256</v>
      </c>
      <c r="H138" s="230">
        <v>3</v>
      </c>
      <c r="I138" s="231"/>
      <c r="J138" s="232">
        <f>ROUND(I138*H138,2)</f>
        <v>0</v>
      </c>
      <c r="K138" s="233"/>
      <c r="L138" s="44"/>
      <c r="M138" s="234" t="s">
        <v>1</v>
      </c>
      <c r="N138" s="235" t="s">
        <v>43</v>
      </c>
      <c r="O138" s="91"/>
      <c r="P138" s="236">
        <f>O138*H138</f>
        <v>0</v>
      </c>
      <c r="Q138" s="236">
        <v>0.25795000000000001</v>
      </c>
      <c r="R138" s="236">
        <f>Q138*H138</f>
        <v>0.77385000000000004</v>
      </c>
      <c r="S138" s="236">
        <v>0</v>
      </c>
      <c r="T138" s="236">
        <f>S138*H138</f>
        <v>0</v>
      </c>
      <c r="U138" s="23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168</v>
      </c>
      <c r="AT138" s="238" t="s">
        <v>164</v>
      </c>
      <c r="AU138" s="238" t="s">
        <v>88</v>
      </c>
      <c r="AY138" s="17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86</v>
      </c>
      <c r="BK138" s="239">
        <f>ROUND(I138*H138,2)</f>
        <v>0</v>
      </c>
      <c r="BL138" s="17" t="s">
        <v>168</v>
      </c>
      <c r="BM138" s="238" t="s">
        <v>457</v>
      </c>
    </row>
    <row r="139" s="12" customFormat="1" ht="22.8" customHeight="1">
      <c r="A139" s="12"/>
      <c r="B139" s="210"/>
      <c r="C139" s="211"/>
      <c r="D139" s="212" t="s">
        <v>77</v>
      </c>
      <c r="E139" s="224" t="s">
        <v>202</v>
      </c>
      <c r="F139" s="224" t="s">
        <v>299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SUM(P140:P144)</f>
        <v>0</v>
      </c>
      <c r="Q139" s="218"/>
      <c r="R139" s="219">
        <f>SUM(R140:R144)</f>
        <v>0</v>
      </c>
      <c r="S139" s="218"/>
      <c r="T139" s="219">
        <f>SUM(T140:T144)</f>
        <v>2.70018</v>
      </c>
      <c r="U139" s="220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86</v>
      </c>
      <c r="AT139" s="222" t="s">
        <v>77</v>
      </c>
      <c r="AU139" s="222" t="s">
        <v>86</v>
      </c>
      <c r="AY139" s="221" t="s">
        <v>162</v>
      </c>
      <c r="BK139" s="223">
        <f>SUM(BK140:BK144)</f>
        <v>0</v>
      </c>
    </row>
    <row r="140" s="2" customFormat="1" ht="24.15" customHeight="1">
      <c r="A140" s="38"/>
      <c r="B140" s="39"/>
      <c r="C140" s="226" t="s">
        <v>168</v>
      </c>
      <c r="D140" s="226" t="s">
        <v>164</v>
      </c>
      <c r="E140" s="227" t="s">
        <v>458</v>
      </c>
      <c r="F140" s="228" t="s">
        <v>459</v>
      </c>
      <c r="G140" s="229" t="s">
        <v>303</v>
      </c>
      <c r="H140" s="230">
        <v>1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168</v>
      </c>
      <c r="AT140" s="238" t="s">
        <v>164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168</v>
      </c>
      <c r="BM140" s="238" t="s">
        <v>460</v>
      </c>
    </row>
    <row r="141" s="2" customFormat="1" ht="24.15" customHeight="1">
      <c r="A141" s="38"/>
      <c r="B141" s="39"/>
      <c r="C141" s="226" t="s">
        <v>184</v>
      </c>
      <c r="D141" s="226" t="s">
        <v>164</v>
      </c>
      <c r="E141" s="227" t="s">
        <v>476</v>
      </c>
      <c r="F141" s="228" t="s">
        <v>477</v>
      </c>
      <c r="G141" s="229" t="s">
        <v>176</v>
      </c>
      <c r="H141" s="230">
        <v>1.53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1.5940000000000001</v>
      </c>
      <c r="T141" s="236">
        <f>S141*H141</f>
        <v>2.4388200000000002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168</v>
      </c>
      <c r="AT141" s="238" t="s">
        <v>164</v>
      </c>
      <c r="AU141" s="238" t="s">
        <v>88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168</v>
      </c>
      <c r="BM141" s="238" t="s">
        <v>478</v>
      </c>
    </row>
    <row r="142" s="13" customFormat="1">
      <c r="A142" s="13"/>
      <c r="B142" s="240"/>
      <c r="C142" s="241"/>
      <c r="D142" s="242" t="s">
        <v>178</v>
      </c>
      <c r="E142" s="243" t="s">
        <v>1</v>
      </c>
      <c r="F142" s="244" t="s">
        <v>766</v>
      </c>
      <c r="G142" s="241"/>
      <c r="H142" s="245">
        <v>1.53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49"/>
      <c r="U142" s="25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178</v>
      </c>
      <c r="AU142" s="251" t="s">
        <v>88</v>
      </c>
      <c r="AV142" s="13" t="s">
        <v>88</v>
      </c>
      <c r="AW142" s="13" t="s">
        <v>34</v>
      </c>
      <c r="AX142" s="13" t="s">
        <v>86</v>
      </c>
      <c r="AY142" s="251" t="s">
        <v>162</v>
      </c>
    </row>
    <row r="143" s="2" customFormat="1" ht="14.4" customHeight="1">
      <c r="A143" s="38"/>
      <c r="B143" s="39"/>
      <c r="C143" s="226" t="s">
        <v>189</v>
      </c>
      <c r="D143" s="226" t="s">
        <v>164</v>
      </c>
      <c r="E143" s="227" t="s">
        <v>479</v>
      </c>
      <c r="F143" s="228" t="s">
        <v>480</v>
      </c>
      <c r="G143" s="229" t="s">
        <v>167</v>
      </c>
      <c r="H143" s="230">
        <v>1.4850000000000001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0.17599999999999999</v>
      </c>
      <c r="T143" s="236">
        <f>S143*H143</f>
        <v>0.26135999999999998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168</v>
      </c>
      <c r="AT143" s="238" t="s">
        <v>164</v>
      </c>
      <c r="AU143" s="238" t="s">
        <v>88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168</v>
      </c>
      <c r="BM143" s="238" t="s">
        <v>481</v>
      </c>
    </row>
    <row r="144" s="13" customFormat="1">
      <c r="A144" s="13"/>
      <c r="B144" s="240"/>
      <c r="C144" s="241"/>
      <c r="D144" s="242" t="s">
        <v>178</v>
      </c>
      <c r="E144" s="243" t="s">
        <v>1</v>
      </c>
      <c r="F144" s="244" t="s">
        <v>767</v>
      </c>
      <c r="G144" s="241"/>
      <c r="H144" s="245">
        <v>1.4850000000000001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49"/>
      <c r="U144" s="25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178</v>
      </c>
      <c r="AU144" s="251" t="s">
        <v>88</v>
      </c>
      <c r="AV144" s="13" t="s">
        <v>88</v>
      </c>
      <c r="AW144" s="13" t="s">
        <v>34</v>
      </c>
      <c r="AX144" s="13" t="s">
        <v>86</v>
      </c>
      <c r="AY144" s="251" t="s">
        <v>162</v>
      </c>
    </row>
    <row r="145" s="12" customFormat="1" ht="22.8" customHeight="1">
      <c r="A145" s="12"/>
      <c r="B145" s="210"/>
      <c r="C145" s="211"/>
      <c r="D145" s="212" t="s">
        <v>77</v>
      </c>
      <c r="E145" s="224" t="s">
        <v>321</v>
      </c>
      <c r="F145" s="224" t="s">
        <v>483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SUM(P146:P156)</f>
        <v>0</v>
      </c>
      <c r="Q145" s="218"/>
      <c r="R145" s="219">
        <f>SUM(R146:R156)</f>
        <v>0</v>
      </c>
      <c r="S145" s="218"/>
      <c r="T145" s="219">
        <f>SUM(T146:T156)</f>
        <v>0</v>
      </c>
      <c r="U145" s="220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86</v>
      </c>
      <c r="AT145" s="222" t="s">
        <v>77</v>
      </c>
      <c r="AU145" s="222" t="s">
        <v>86</v>
      </c>
      <c r="AY145" s="221" t="s">
        <v>162</v>
      </c>
      <c r="BK145" s="223">
        <f>SUM(BK146:BK156)</f>
        <v>0</v>
      </c>
    </row>
    <row r="146" s="2" customFormat="1" ht="24.15" customHeight="1">
      <c r="A146" s="38"/>
      <c r="B146" s="39"/>
      <c r="C146" s="226" t="s">
        <v>194</v>
      </c>
      <c r="D146" s="226" t="s">
        <v>164</v>
      </c>
      <c r="E146" s="227" t="s">
        <v>484</v>
      </c>
      <c r="F146" s="228" t="s">
        <v>485</v>
      </c>
      <c r="G146" s="229" t="s">
        <v>205</v>
      </c>
      <c r="H146" s="230">
        <v>24.579000000000001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6">
        <f>S146*H146</f>
        <v>0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168</v>
      </c>
      <c r="AT146" s="238" t="s">
        <v>164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168</v>
      </c>
      <c r="BM146" s="238" t="s">
        <v>486</v>
      </c>
    </row>
    <row r="147" s="2" customFormat="1" ht="24.15" customHeight="1">
      <c r="A147" s="38"/>
      <c r="B147" s="39"/>
      <c r="C147" s="226" t="s">
        <v>198</v>
      </c>
      <c r="D147" s="226" t="s">
        <v>164</v>
      </c>
      <c r="E147" s="227" t="s">
        <v>487</v>
      </c>
      <c r="F147" s="228" t="s">
        <v>488</v>
      </c>
      <c r="G147" s="229" t="s">
        <v>205</v>
      </c>
      <c r="H147" s="230">
        <v>24.579000000000001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168</v>
      </c>
      <c r="AT147" s="238" t="s">
        <v>164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168</v>
      </c>
      <c r="BM147" s="238" t="s">
        <v>489</v>
      </c>
    </row>
    <row r="148" s="2" customFormat="1" ht="24.15" customHeight="1">
      <c r="A148" s="38"/>
      <c r="B148" s="39"/>
      <c r="C148" s="226" t="s">
        <v>202</v>
      </c>
      <c r="D148" s="226" t="s">
        <v>164</v>
      </c>
      <c r="E148" s="227" t="s">
        <v>490</v>
      </c>
      <c r="F148" s="228" t="s">
        <v>491</v>
      </c>
      <c r="G148" s="229" t="s">
        <v>205</v>
      </c>
      <c r="H148" s="230">
        <v>467.00099999999998</v>
      </c>
      <c r="I148" s="231"/>
      <c r="J148" s="232">
        <f>ROUND(I148*H148,2)</f>
        <v>0</v>
      </c>
      <c r="K148" s="233"/>
      <c r="L148" s="44"/>
      <c r="M148" s="234" t="s">
        <v>1</v>
      </c>
      <c r="N148" s="235" t="s">
        <v>43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6">
        <f>S148*H148</f>
        <v>0</v>
      </c>
      <c r="U148" s="23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168</v>
      </c>
      <c r="AT148" s="238" t="s">
        <v>164</v>
      </c>
      <c r="AU148" s="238" t="s">
        <v>88</v>
      </c>
      <c r="AY148" s="17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86</v>
      </c>
      <c r="BK148" s="239">
        <f>ROUND(I148*H148,2)</f>
        <v>0</v>
      </c>
      <c r="BL148" s="17" t="s">
        <v>168</v>
      </c>
      <c r="BM148" s="238" t="s">
        <v>492</v>
      </c>
    </row>
    <row r="149" s="13" customFormat="1">
      <c r="A149" s="13"/>
      <c r="B149" s="240"/>
      <c r="C149" s="241"/>
      <c r="D149" s="242" t="s">
        <v>178</v>
      </c>
      <c r="E149" s="241"/>
      <c r="F149" s="244" t="s">
        <v>768</v>
      </c>
      <c r="G149" s="241"/>
      <c r="H149" s="245">
        <v>467.00099999999998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49"/>
      <c r="U149" s="25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178</v>
      </c>
      <c r="AU149" s="251" t="s">
        <v>88</v>
      </c>
      <c r="AV149" s="13" t="s">
        <v>88</v>
      </c>
      <c r="AW149" s="13" t="s">
        <v>4</v>
      </c>
      <c r="AX149" s="13" t="s">
        <v>86</v>
      </c>
      <c r="AY149" s="251" t="s">
        <v>162</v>
      </c>
    </row>
    <row r="150" s="2" customFormat="1" ht="24.15" customHeight="1">
      <c r="A150" s="38"/>
      <c r="B150" s="39"/>
      <c r="C150" s="226" t="s">
        <v>208</v>
      </c>
      <c r="D150" s="226" t="s">
        <v>164</v>
      </c>
      <c r="E150" s="227" t="s">
        <v>337</v>
      </c>
      <c r="F150" s="228" t="s">
        <v>338</v>
      </c>
      <c r="G150" s="229" t="s">
        <v>205</v>
      </c>
      <c r="H150" s="230">
        <v>2.0840000000000001</v>
      </c>
      <c r="I150" s="231"/>
      <c r="J150" s="232">
        <f>ROUND(I150*H150,2)</f>
        <v>0</v>
      </c>
      <c r="K150" s="233"/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168</v>
      </c>
      <c r="AT150" s="238" t="s">
        <v>164</v>
      </c>
      <c r="AU150" s="238" t="s">
        <v>88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168</v>
      </c>
      <c r="BM150" s="238" t="s">
        <v>494</v>
      </c>
    </row>
    <row r="151" s="2" customFormat="1">
      <c r="A151" s="38"/>
      <c r="B151" s="39"/>
      <c r="C151" s="40"/>
      <c r="D151" s="242" t="s">
        <v>340</v>
      </c>
      <c r="E151" s="40"/>
      <c r="F151" s="274" t="s">
        <v>341</v>
      </c>
      <c r="G151" s="40"/>
      <c r="H151" s="40"/>
      <c r="I151" s="275"/>
      <c r="J151" s="40"/>
      <c r="K151" s="40"/>
      <c r="L151" s="44"/>
      <c r="M151" s="276"/>
      <c r="N151" s="277"/>
      <c r="O151" s="91"/>
      <c r="P151" s="91"/>
      <c r="Q151" s="91"/>
      <c r="R151" s="91"/>
      <c r="S151" s="91"/>
      <c r="T151" s="91"/>
      <c r="U151" s="92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340</v>
      </c>
      <c r="AU151" s="17" t="s">
        <v>88</v>
      </c>
    </row>
    <row r="152" s="2" customFormat="1" ht="24.15" customHeight="1">
      <c r="A152" s="38"/>
      <c r="B152" s="39"/>
      <c r="C152" s="226" t="s">
        <v>213</v>
      </c>
      <c r="D152" s="226" t="s">
        <v>164</v>
      </c>
      <c r="E152" s="227" t="s">
        <v>348</v>
      </c>
      <c r="F152" s="228" t="s">
        <v>498</v>
      </c>
      <c r="G152" s="229" t="s">
        <v>205</v>
      </c>
      <c r="H152" s="230">
        <v>13.234999999999999</v>
      </c>
      <c r="I152" s="231"/>
      <c r="J152" s="232">
        <f>ROUND(I152*H152,2)</f>
        <v>0</v>
      </c>
      <c r="K152" s="233"/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168</v>
      </c>
      <c r="AT152" s="238" t="s">
        <v>164</v>
      </c>
      <c r="AU152" s="238" t="s">
        <v>88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168</v>
      </c>
      <c r="BM152" s="238" t="s">
        <v>499</v>
      </c>
    </row>
    <row r="153" s="2" customFormat="1" ht="24.15" customHeight="1">
      <c r="A153" s="38"/>
      <c r="B153" s="39"/>
      <c r="C153" s="226" t="s">
        <v>217</v>
      </c>
      <c r="D153" s="226" t="s">
        <v>164</v>
      </c>
      <c r="E153" s="227" t="s">
        <v>356</v>
      </c>
      <c r="F153" s="228" t="s">
        <v>357</v>
      </c>
      <c r="G153" s="229" t="s">
        <v>205</v>
      </c>
      <c r="H153" s="230">
        <v>1.7010000000000001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168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168</v>
      </c>
      <c r="BM153" s="238" t="s">
        <v>500</v>
      </c>
    </row>
    <row r="154" s="2" customFormat="1" ht="37.8" customHeight="1">
      <c r="A154" s="38"/>
      <c r="B154" s="39"/>
      <c r="C154" s="226" t="s">
        <v>223</v>
      </c>
      <c r="D154" s="226" t="s">
        <v>164</v>
      </c>
      <c r="E154" s="227" t="s">
        <v>769</v>
      </c>
      <c r="F154" s="228" t="s">
        <v>770</v>
      </c>
      <c r="G154" s="229" t="s">
        <v>205</v>
      </c>
      <c r="H154" s="230">
        <v>4.8600000000000003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168</v>
      </c>
      <c r="AT154" s="238" t="s">
        <v>164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168</v>
      </c>
      <c r="BM154" s="238" t="s">
        <v>771</v>
      </c>
    </row>
    <row r="155" s="2" customFormat="1" ht="24.15" customHeight="1">
      <c r="A155" s="38"/>
      <c r="B155" s="39"/>
      <c r="C155" s="226" t="s">
        <v>227</v>
      </c>
      <c r="D155" s="226" t="s">
        <v>164</v>
      </c>
      <c r="E155" s="227" t="s">
        <v>343</v>
      </c>
      <c r="F155" s="228" t="s">
        <v>344</v>
      </c>
      <c r="G155" s="229" t="s">
        <v>205</v>
      </c>
      <c r="H155" s="230">
        <v>2.6989999999999998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501</v>
      </c>
    </row>
    <row r="156" s="13" customFormat="1">
      <c r="A156" s="13"/>
      <c r="B156" s="240"/>
      <c r="C156" s="241"/>
      <c r="D156" s="242" t="s">
        <v>178</v>
      </c>
      <c r="E156" s="243" t="s">
        <v>1</v>
      </c>
      <c r="F156" s="244" t="s">
        <v>772</v>
      </c>
      <c r="G156" s="241"/>
      <c r="H156" s="245">
        <v>2.6989999999999998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49"/>
      <c r="U156" s="25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178</v>
      </c>
      <c r="AU156" s="251" t="s">
        <v>88</v>
      </c>
      <c r="AV156" s="13" t="s">
        <v>88</v>
      </c>
      <c r="AW156" s="13" t="s">
        <v>34</v>
      </c>
      <c r="AX156" s="13" t="s">
        <v>86</v>
      </c>
      <c r="AY156" s="251" t="s">
        <v>162</v>
      </c>
    </row>
    <row r="157" s="12" customFormat="1" ht="22.8" customHeight="1">
      <c r="A157" s="12"/>
      <c r="B157" s="210"/>
      <c r="C157" s="211"/>
      <c r="D157" s="212" t="s">
        <v>77</v>
      </c>
      <c r="E157" s="224" t="s">
        <v>371</v>
      </c>
      <c r="F157" s="224" t="s">
        <v>372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P158</f>
        <v>0</v>
      </c>
      <c r="Q157" s="218"/>
      <c r="R157" s="219">
        <f>R158</f>
        <v>0</v>
      </c>
      <c r="S157" s="218"/>
      <c r="T157" s="219">
        <f>T158</f>
        <v>0</v>
      </c>
      <c r="U157" s="220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86</v>
      </c>
      <c r="AT157" s="222" t="s">
        <v>77</v>
      </c>
      <c r="AU157" s="222" t="s">
        <v>86</v>
      </c>
      <c r="AY157" s="221" t="s">
        <v>162</v>
      </c>
      <c r="BK157" s="223">
        <f>BK158</f>
        <v>0</v>
      </c>
    </row>
    <row r="158" s="2" customFormat="1" ht="14.4" customHeight="1">
      <c r="A158" s="38"/>
      <c r="B158" s="39"/>
      <c r="C158" s="226" t="s">
        <v>8</v>
      </c>
      <c r="D158" s="226" t="s">
        <v>164</v>
      </c>
      <c r="E158" s="227" t="s">
        <v>773</v>
      </c>
      <c r="F158" s="228" t="s">
        <v>774</v>
      </c>
      <c r="G158" s="229" t="s">
        <v>205</v>
      </c>
      <c r="H158" s="230">
        <v>5.1429999999999998</v>
      </c>
      <c r="I158" s="231"/>
      <c r="J158" s="232">
        <f>ROUND(I158*H158,2)</f>
        <v>0</v>
      </c>
      <c r="K158" s="233"/>
      <c r="L158" s="44"/>
      <c r="M158" s="234" t="s">
        <v>1</v>
      </c>
      <c r="N158" s="235" t="s">
        <v>43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6">
        <f>S158*H158</f>
        <v>0</v>
      </c>
      <c r="U158" s="23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168</v>
      </c>
      <c r="AT158" s="238" t="s">
        <v>164</v>
      </c>
      <c r="AU158" s="238" t="s">
        <v>88</v>
      </c>
      <c r="AY158" s="17" t="s">
        <v>162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86</v>
      </c>
      <c r="BK158" s="239">
        <f>ROUND(I158*H158,2)</f>
        <v>0</v>
      </c>
      <c r="BL158" s="17" t="s">
        <v>168</v>
      </c>
      <c r="BM158" s="238" t="s">
        <v>775</v>
      </c>
    </row>
    <row r="159" s="12" customFormat="1" ht="25.92" customHeight="1">
      <c r="A159" s="12"/>
      <c r="B159" s="210"/>
      <c r="C159" s="211"/>
      <c r="D159" s="212" t="s">
        <v>77</v>
      </c>
      <c r="E159" s="213" t="s">
        <v>382</v>
      </c>
      <c r="F159" s="213" t="s">
        <v>383</v>
      </c>
      <c r="G159" s="211"/>
      <c r="H159" s="211"/>
      <c r="I159" s="214"/>
      <c r="J159" s="215">
        <f>BK159</f>
        <v>0</v>
      </c>
      <c r="K159" s="211"/>
      <c r="L159" s="216"/>
      <c r="M159" s="217"/>
      <c r="N159" s="218"/>
      <c r="O159" s="218"/>
      <c r="P159" s="219">
        <f>P160+P166+P203+P234+P241+P244</f>
        <v>0</v>
      </c>
      <c r="Q159" s="218"/>
      <c r="R159" s="219">
        <f>R160+R166+R203+R234+R241+R244</f>
        <v>19.440239600000002</v>
      </c>
      <c r="S159" s="218"/>
      <c r="T159" s="219">
        <f>T160+T166+T203+T234+T241+T244</f>
        <v>21.879085</v>
      </c>
      <c r="U159" s="220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88</v>
      </c>
      <c r="AT159" s="222" t="s">
        <v>77</v>
      </c>
      <c r="AU159" s="222" t="s">
        <v>78</v>
      </c>
      <c r="AY159" s="221" t="s">
        <v>162</v>
      </c>
      <c r="BK159" s="223">
        <f>BK160+BK166+BK203+BK234+BK241+BK244</f>
        <v>0</v>
      </c>
    </row>
    <row r="160" s="12" customFormat="1" ht="22.8" customHeight="1">
      <c r="A160" s="12"/>
      <c r="B160" s="210"/>
      <c r="C160" s="211"/>
      <c r="D160" s="212" t="s">
        <v>77</v>
      </c>
      <c r="E160" s="224" t="s">
        <v>776</v>
      </c>
      <c r="F160" s="224" t="s">
        <v>777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SUM(P161:P165)</f>
        <v>0</v>
      </c>
      <c r="Q160" s="218"/>
      <c r="R160" s="219">
        <f>SUM(R161:R165)</f>
        <v>0</v>
      </c>
      <c r="S160" s="218"/>
      <c r="T160" s="219">
        <f>SUM(T161:T165)</f>
        <v>4.8600000000000003</v>
      </c>
      <c r="U160" s="220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88</v>
      </c>
      <c r="AT160" s="222" t="s">
        <v>77</v>
      </c>
      <c r="AU160" s="222" t="s">
        <v>86</v>
      </c>
      <c r="AY160" s="221" t="s">
        <v>162</v>
      </c>
      <c r="BK160" s="223">
        <f>SUM(BK161:BK165)</f>
        <v>0</v>
      </c>
    </row>
    <row r="161" s="2" customFormat="1" ht="24.15" customHeight="1">
      <c r="A161" s="38"/>
      <c r="B161" s="39"/>
      <c r="C161" s="226" t="s">
        <v>238</v>
      </c>
      <c r="D161" s="226" t="s">
        <v>164</v>
      </c>
      <c r="E161" s="227" t="s">
        <v>778</v>
      </c>
      <c r="F161" s="228" t="s">
        <v>779</v>
      </c>
      <c r="G161" s="229" t="s">
        <v>167</v>
      </c>
      <c r="H161" s="230">
        <v>202.5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0.024</v>
      </c>
      <c r="T161" s="236">
        <f>S161*H161</f>
        <v>4.8600000000000003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238</v>
      </c>
      <c r="AT161" s="238" t="s">
        <v>164</v>
      </c>
      <c r="AU161" s="238" t="s">
        <v>88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238</v>
      </c>
      <c r="BM161" s="238" t="s">
        <v>780</v>
      </c>
    </row>
    <row r="162" s="13" customFormat="1">
      <c r="A162" s="13"/>
      <c r="B162" s="240"/>
      <c r="C162" s="241"/>
      <c r="D162" s="242" t="s">
        <v>178</v>
      </c>
      <c r="E162" s="243" t="s">
        <v>1</v>
      </c>
      <c r="F162" s="244" t="s">
        <v>781</v>
      </c>
      <c r="G162" s="241"/>
      <c r="H162" s="245">
        <v>94.5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49"/>
      <c r="U162" s="25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178</v>
      </c>
      <c r="AU162" s="251" t="s">
        <v>88</v>
      </c>
      <c r="AV162" s="13" t="s">
        <v>88</v>
      </c>
      <c r="AW162" s="13" t="s">
        <v>34</v>
      </c>
      <c r="AX162" s="13" t="s">
        <v>78</v>
      </c>
      <c r="AY162" s="251" t="s">
        <v>162</v>
      </c>
    </row>
    <row r="163" s="13" customFormat="1">
      <c r="A163" s="13"/>
      <c r="B163" s="240"/>
      <c r="C163" s="241"/>
      <c r="D163" s="242" t="s">
        <v>178</v>
      </c>
      <c r="E163" s="243" t="s">
        <v>1</v>
      </c>
      <c r="F163" s="244" t="s">
        <v>782</v>
      </c>
      <c r="G163" s="241"/>
      <c r="H163" s="245">
        <v>108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49"/>
      <c r="U163" s="25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178</v>
      </c>
      <c r="AU163" s="251" t="s">
        <v>88</v>
      </c>
      <c r="AV163" s="13" t="s">
        <v>88</v>
      </c>
      <c r="AW163" s="13" t="s">
        <v>34</v>
      </c>
      <c r="AX163" s="13" t="s">
        <v>78</v>
      </c>
      <c r="AY163" s="251" t="s">
        <v>162</v>
      </c>
    </row>
    <row r="164" s="14" customFormat="1">
      <c r="A164" s="14"/>
      <c r="B164" s="263"/>
      <c r="C164" s="264"/>
      <c r="D164" s="242" t="s">
        <v>178</v>
      </c>
      <c r="E164" s="265" t="s">
        <v>1</v>
      </c>
      <c r="F164" s="266" t="s">
        <v>320</v>
      </c>
      <c r="G164" s="264"/>
      <c r="H164" s="267">
        <v>202.5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1"/>
      <c r="U164" s="272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3" t="s">
        <v>178</v>
      </c>
      <c r="AU164" s="273" t="s">
        <v>88</v>
      </c>
      <c r="AV164" s="14" t="s">
        <v>168</v>
      </c>
      <c r="AW164" s="14" t="s">
        <v>34</v>
      </c>
      <c r="AX164" s="14" t="s">
        <v>86</v>
      </c>
      <c r="AY164" s="273" t="s">
        <v>162</v>
      </c>
    </row>
    <row r="165" s="2" customFormat="1" ht="24.15" customHeight="1">
      <c r="A165" s="38"/>
      <c r="B165" s="39"/>
      <c r="C165" s="226" t="s">
        <v>243</v>
      </c>
      <c r="D165" s="226" t="s">
        <v>164</v>
      </c>
      <c r="E165" s="227" t="s">
        <v>783</v>
      </c>
      <c r="F165" s="228" t="s">
        <v>784</v>
      </c>
      <c r="G165" s="229" t="s">
        <v>414</v>
      </c>
      <c r="H165" s="278"/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238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238</v>
      </c>
      <c r="BM165" s="238" t="s">
        <v>785</v>
      </c>
    </row>
    <row r="166" s="12" customFormat="1" ht="22.8" customHeight="1">
      <c r="A166" s="12"/>
      <c r="B166" s="210"/>
      <c r="C166" s="211"/>
      <c r="D166" s="212" t="s">
        <v>77</v>
      </c>
      <c r="E166" s="224" t="s">
        <v>517</v>
      </c>
      <c r="F166" s="224" t="s">
        <v>518</v>
      </c>
      <c r="G166" s="211"/>
      <c r="H166" s="211"/>
      <c r="I166" s="214"/>
      <c r="J166" s="225">
        <f>BK166</f>
        <v>0</v>
      </c>
      <c r="K166" s="211"/>
      <c r="L166" s="216"/>
      <c r="M166" s="217"/>
      <c r="N166" s="218"/>
      <c r="O166" s="218"/>
      <c r="P166" s="219">
        <f>SUM(P167:P202)</f>
        <v>0</v>
      </c>
      <c r="Q166" s="218"/>
      <c r="R166" s="219">
        <f>SUM(R167:R202)</f>
        <v>16.0333714</v>
      </c>
      <c r="S166" s="218"/>
      <c r="T166" s="219">
        <f>SUM(T167:T202)</f>
        <v>13.234499999999999</v>
      </c>
      <c r="U166" s="220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1" t="s">
        <v>88</v>
      </c>
      <c r="AT166" s="222" t="s">
        <v>77</v>
      </c>
      <c r="AU166" s="222" t="s">
        <v>86</v>
      </c>
      <c r="AY166" s="221" t="s">
        <v>162</v>
      </c>
      <c r="BK166" s="223">
        <f>SUM(BK167:BK202)</f>
        <v>0</v>
      </c>
    </row>
    <row r="167" s="2" customFormat="1" ht="24.15" customHeight="1">
      <c r="A167" s="38"/>
      <c r="B167" s="39"/>
      <c r="C167" s="226" t="s">
        <v>248</v>
      </c>
      <c r="D167" s="226" t="s">
        <v>164</v>
      </c>
      <c r="E167" s="227" t="s">
        <v>786</v>
      </c>
      <c r="F167" s="228" t="s">
        <v>787</v>
      </c>
      <c r="G167" s="229" t="s">
        <v>266</v>
      </c>
      <c r="H167" s="230">
        <v>495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0.01363</v>
      </c>
      <c r="R167" s="236">
        <f>Q167*H167</f>
        <v>6.7468500000000002</v>
      </c>
      <c r="S167" s="236">
        <v>0.014</v>
      </c>
      <c r="T167" s="236">
        <f>S167*H167</f>
        <v>6.9299999999999997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238</v>
      </c>
      <c r="AT167" s="238" t="s">
        <v>164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238</v>
      </c>
      <c r="BM167" s="238" t="s">
        <v>788</v>
      </c>
    </row>
    <row r="168" s="2" customFormat="1">
      <c r="A168" s="38"/>
      <c r="B168" s="39"/>
      <c r="C168" s="40"/>
      <c r="D168" s="242" t="s">
        <v>340</v>
      </c>
      <c r="E168" s="40"/>
      <c r="F168" s="274" t="s">
        <v>789</v>
      </c>
      <c r="G168" s="40"/>
      <c r="H168" s="40"/>
      <c r="I168" s="275"/>
      <c r="J168" s="40"/>
      <c r="K168" s="40"/>
      <c r="L168" s="44"/>
      <c r="M168" s="276"/>
      <c r="N168" s="277"/>
      <c r="O168" s="91"/>
      <c r="P168" s="91"/>
      <c r="Q168" s="91"/>
      <c r="R168" s="91"/>
      <c r="S168" s="91"/>
      <c r="T168" s="91"/>
      <c r="U168" s="92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340</v>
      </c>
      <c r="AU168" s="17" t="s">
        <v>88</v>
      </c>
    </row>
    <row r="169" s="13" customFormat="1">
      <c r="A169" s="13"/>
      <c r="B169" s="240"/>
      <c r="C169" s="241"/>
      <c r="D169" s="242" t="s">
        <v>178</v>
      </c>
      <c r="E169" s="243" t="s">
        <v>1</v>
      </c>
      <c r="F169" s="244" t="s">
        <v>790</v>
      </c>
      <c r="G169" s="241"/>
      <c r="H169" s="245">
        <v>180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49"/>
      <c r="U169" s="250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178</v>
      </c>
      <c r="AU169" s="251" t="s">
        <v>88</v>
      </c>
      <c r="AV169" s="13" t="s">
        <v>88</v>
      </c>
      <c r="AW169" s="13" t="s">
        <v>34</v>
      </c>
      <c r="AX169" s="13" t="s">
        <v>78</v>
      </c>
      <c r="AY169" s="251" t="s">
        <v>162</v>
      </c>
    </row>
    <row r="170" s="13" customFormat="1">
      <c r="A170" s="13"/>
      <c r="B170" s="240"/>
      <c r="C170" s="241"/>
      <c r="D170" s="242" t="s">
        <v>178</v>
      </c>
      <c r="E170" s="243" t="s">
        <v>1</v>
      </c>
      <c r="F170" s="244" t="s">
        <v>791</v>
      </c>
      <c r="G170" s="241"/>
      <c r="H170" s="245">
        <v>315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49"/>
      <c r="U170" s="25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178</v>
      </c>
      <c r="AU170" s="251" t="s">
        <v>88</v>
      </c>
      <c r="AV170" s="13" t="s">
        <v>88</v>
      </c>
      <c r="AW170" s="13" t="s">
        <v>34</v>
      </c>
      <c r="AX170" s="13" t="s">
        <v>78</v>
      </c>
      <c r="AY170" s="251" t="s">
        <v>162</v>
      </c>
    </row>
    <row r="171" s="14" customFormat="1">
      <c r="A171" s="14"/>
      <c r="B171" s="263"/>
      <c r="C171" s="264"/>
      <c r="D171" s="242" t="s">
        <v>178</v>
      </c>
      <c r="E171" s="265" t="s">
        <v>1</v>
      </c>
      <c r="F171" s="266" t="s">
        <v>320</v>
      </c>
      <c r="G171" s="264"/>
      <c r="H171" s="267">
        <v>495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1"/>
      <c r="U171" s="272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3" t="s">
        <v>178</v>
      </c>
      <c r="AU171" s="273" t="s">
        <v>88</v>
      </c>
      <c r="AV171" s="14" t="s">
        <v>168</v>
      </c>
      <c r="AW171" s="14" t="s">
        <v>34</v>
      </c>
      <c r="AX171" s="14" t="s">
        <v>86</v>
      </c>
      <c r="AY171" s="273" t="s">
        <v>162</v>
      </c>
    </row>
    <row r="172" s="2" customFormat="1" ht="14.4" customHeight="1">
      <c r="A172" s="38"/>
      <c r="B172" s="39"/>
      <c r="C172" s="226" t="s">
        <v>253</v>
      </c>
      <c r="D172" s="226" t="s">
        <v>164</v>
      </c>
      <c r="E172" s="227" t="s">
        <v>527</v>
      </c>
      <c r="F172" s="228" t="s">
        <v>528</v>
      </c>
      <c r="G172" s="229" t="s">
        <v>167</v>
      </c>
      <c r="H172" s="230">
        <v>283.5</v>
      </c>
      <c r="I172" s="231"/>
      <c r="J172" s="232">
        <f>ROUND(I172*H172,2)</f>
        <v>0</v>
      </c>
      <c r="K172" s="233"/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0.014999999999999999</v>
      </c>
      <c r="T172" s="236">
        <f>S172*H172</f>
        <v>4.2524999999999995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238</v>
      </c>
      <c r="AT172" s="238" t="s">
        <v>164</v>
      </c>
      <c r="AU172" s="238" t="s">
        <v>88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238</v>
      </c>
      <c r="BM172" s="238" t="s">
        <v>529</v>
      </c>
    </row>
    <row r="173" s="13" customFormat="1">
      <c r="A173" s="13"/>
      <c r="B173" s="240"/>
      <c r="C173" s="241"/>
      <c r="D173" s="242" t="s">
        <v>178</v>
      </c>
      <c r="E173" s="243" t="s">
        <v>1</v>
      </c>
      <c r="F173" s="244" t="s">
        <v>792</v>
      </c>
      <c r="G173" s="241"/>
      <c r="H173" s="245">
        <v>283.5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49"/>
      <c r="U173" s="250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178</v>
      </c>
      <c r="AU173" s="251" t="s">
        <v>88</v>
      </c>
      <c r="AV173" s="13" t="s">
        <v>88</v>
      </c>
      <c r="AW173" s="13" t="s">
        <v>34</v>
      </c>
      <c r="AX173" s="13" t="s">
        <v>86</v>
      </c>
      <c r="AY173" s="251" t="s">
        <v>162</v>
      </c>
    </row>
    <row r="174" s="2" customFormat="1" ht="24.15" customHeight="1">
      <c r="A174" s="38"/>
      <c r="B174" s="39"/>
      <c r="C174" s="226" t="s">
        <v>259</v>
      </c>
      <c r="D174" s="226" t="s">
        <v>164</v>
      </c>
      <c r="E174" s="227" t="s">
        <v>543</v>
      </c>
      <c r="F174" s="228" t="s">
        <v>544</v>
      </c>
      <c r="G174" s="229" t="s">
        <v>167</v>
      </c>
      <c r="H174" s="230">
        <v>283.5</v>
      </c>
      <c r="I174" s="231"/>
      <c r="J174" s="232">
        <f>ROUND(I174*H174,2)</f>
        <v>0</v>
      </c>
      <c r="K174" s="233"/>
      <c r="L174" s="44"/>
      <c r="M174" s="234" t="s">
        <v>1</v>
      </c>
      <c r="N174" s="235" t="s">
        <v>43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6">
        <f>S174*H174</f>
        <v>0</v>
      </c>
      <c r="U174" s="23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238</v>
      </c>
      <c r="AT174" s="238" t="s">
        <v>164</v>
      </c>
      <c r="AU174" s="238" t="s">
        <v>88</v>
      </c>
      <c r="AY174" s="17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86</v>
      </c>
      <c r="BK174" s="239">
        <f>ROUND(I174*H174,2)</f>
        <v>0</v>
      </c>
      <c r="BL174" s="17" t="s">
        <v>238</v>
      </c>
      <c r="BM174" s="238" t="s">
        <v>545</v>
      </c>
    </row>
    <row r="175" s="2" customFormat="1" ht="14.4" customHeight="1">
      <c r="A175" s="38"/>
      <c r="B175" s="39"/>
      <c r="C175" s="252" t="s">
        <v>7</v>
      </c>
      <c r="D175" s="252" t="s">
        <v>218</v>
      </c>
      <c r="E175" s="253" t="s">
        <v>546</v>
      </c>
      <c r="F175" s="254" t="s">
        <v>547</v>
      </c>
      <c r="G175" s="255" t="s">
        <v>167</v>
      </c>
      <c r="H175" s="256">
        <v>311.85000000000002</v>
      </c>
      <c r="I175" s="257"/>
      <c r="J175" s="258">
        <f>ROUND(I175*H175,2)</f>
        <v>0</v>
      </c>
      <c r="K175" s="259"/>
      <c r="L175" s="260"/>
      <c r="M175" s="261" t="s">
        <v>1</v>
      </c>
      <c r="N175" s="262" t="s">
        <v>43</v>
      </c>
      <c r="O175" s="91"/>
      <c r="P175" s="236">
        <f>O175*H175</f>
        <v>0</v>
      </c>
      <c r="Q175" s="236">
        <v>0.01176</v>
      </c>
      <c r="R175" s="236">
        <f>Q175*H175</f>
        <v>3.6673560000000003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323</v>
      </c>
      <c r="AT175" s="238" t="s">
        <v>218</v>
      </c>
      <c r="AU175" s="238" t="s">
        <v>88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238</v>
      </c>
      <c r="BM175" s="238" t="s">
        <v>548</v>
      </c>
    </row>
    <row r="176" s="13" customFormat="1">
      <c r="A176" s="13"/>
      <c r="B176" s="240"/>
      <c r="C176" s="241"/>
      <c r="D176" s="242" t="s">
        <v>178</v>
      </c>
      <c r="E176" s="243" t="s">
        <v>1</v>
      </c>
      <c r="F176" s="244" t="s">
        <v>793</v>
      </c>
      <c r="G176" s="241"/>
      <c r="H176" s="245">
        <v>283.5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49"/>
      <c r="U176" s="25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178</v>
      </c>
      <c r="AU176" s="251" t="s">
        <v>88</v>
      </c>
      <c r="AV176" s="13" t="s">
        <v>88</v>
      </c>
      <c r="AW176" s="13" t="s">
        <v>34</v>
      </c>
      <c r="AX176" s="13" t="s">
        <v>78</v>
      </c>
      <c r="AY176" s="251" t="s">
        <v>162</v>
      </c>
    </row>
    <row r="177" s="13" customFormat="1">
      <c r="A177" s="13"/>
      <c r="B177" s="240"/>
      <c r="C177" s="241"/>
      <c r="D177" s="242" t="s">
        <v>178</v>
      </c>
      <c r="E177" s="243" t="s">
        <v>1</v>
      </c>
      <c r="F177" s="244" t="s">
        <v>794</v>
      </c>
      <c r="G177" s="241"/>
      <c r="H177" s="245">
        <v>28.350000000000001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49"/>
      <c r="U177" s="25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178</v>
      </c>
      <c r="AU177" s="251" t="s">
        <v>88</v>
      </c>
      <c r="AV177" s="13" t="s">
        <v>88</v>
      </c>
      <c r="AW177" s="13" t="s">
        <v>34</v>
      </c>
      <c r="AX177" s="13" t="s">
        <v>78</v>
      </c>
      <c r="AY177" s="251" t="s">
        <v>162</v>
      </c>
    </row>
    <row r="178" s="14" customFormat="1">
      <c r="A178" s="14"/>
      <c r="B178" s="263"/>
      <c r="C178" s="264"/>
      <c r="D178" s="242" t="s">
        <v>178</v>
      </c>
      <c r="E178" s="265" t="s">
        <v>1</v>
      </c>
      <c r="F178" s="266" t="s">
        <v>320</v>
      </c>
      <c r="G178" s="264"/>
      <c r="H178" s="267">
        <v>311.85000000000002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1"/>
      <c r="U178" s="272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178</v>
      </c>
      <c r="AU178" s="273" t="s">
        <v>88</v>
      </c>
      <c r="AV178" s="14" t="s">
        <v>168</v>
      </c>
      <c r="AW178" s="14" t="s">
        <v>34</v>
      </c>
      <c r="AX178" s="14" t="s">
        <v>86</v>
      </c>
      <c r="AY178" s="273" t="s">
        <v>162</v>
      </c>
    </row>
    <row r="179" s="2" customFormat="1" ht="14.4" customHeight="1">
      <c r="A179" s="38"/>
      <c r="B179" s="39"/>
      <c r="C179" s="226" t="s">
        <v>269</v>
      </c>
      <c r="D179" s="226" t="s">
        <v>164</v>
      </c>
      <c r="E179" s="227" t="s">
        <v>551</v>
      </c>
      <c r="F179" s="228" t="s">
        <v>552</v>
      </c>
      <c r="G179" s="229" t="s">
        <v>167</v>
      </c>
      <c r="H179" s="230">
        <v>4.5</v>
      </c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0.014999999999999999</v>
      </c>
      <c r="T179" s="236">
        <f>S179*H179</f>
        <v>0.067500000000000004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238</v>
      </c>
      <c r="AT179" s="238" t="s">
        <v>164</v>
      </c>
      <c r="AU179" s="238" t="s">
        <v>88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238</v>
      </c>
      <c r="BM179" s="238" t="s">
        <v>553</v>
      </c>
    </row>
    <row r="180" s="13" customFormat="1">
      <c r="A180" s="13"/>
      <c r="B180" s="240"/>
      <c r="C180" s="241"/>
      <c r="D180" s="242" t="s">
        <v>178</v>
      </c>
      <c r="E180" s="243" t="s">
        <v>1</v>
      </c>
      <c r="F180" s="244" t="s">
        <v>795</v>
      </c>
      <c r="G180" s="241"/>
      <c r="H180" s="245">
        <v>4.5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49"/>
      <c r="U180" s="25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178</v>
      </c>
      <c r="AU180" s="251" t="s">
        <v>88</v>
      </c>
      <c r="AV180" s="13" t="s">
        <v>88</v>
      </c>
      <c r="AW180" s="13" t="s">
        <v>34</v>
      </c>
      <c r="AX180" s="13" t="s">
        <v>86</v>
      </c>
      <c r="AY180" s="251" t="s">
        <v>162</v>
      </c>
    </row>
    <row r="181" s="2" customFormat="1" ht="24.15" customHeight="1">
      <c r="A181" s="38"/>
      <c r="B181" s="39"/>
      <c r="C181" s="226" t="s">
        <v>274</v>
      </c>
      <c r="D181" s="226" t="s">
        <v>164</v>
      </c>
      <c r="E181" s="227" t="s">
        <v>555</v>
      </c>
      <c r="F181" s="228" t="s">
        <v>556</v>
      </c>
      <c r="G181" s="229" t="s">
        <v>167</v>
      </c>
      <c r="H181" s="230">
        <v>4.5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238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238</v>
      </c>
      <c r="BM181" s="238" t="s">
        <v>557</v>
      </c>
    </row>
    <row r="182" s="2" customFormat="1" ht="24.15" customHeight="1">
      <c r="A182" s="38"/>
      <c r="B182" s="39"/>
      <c r="C182" s="252" t="s">
        <v>279</v>
      </c>
      <c r="D182" s="252" t="s">
        <v>218</v>
      </c>
      <c r="E182" s="253" t="s">
        <v>558</v>
      </c>
      <c r="F182" s="254" t="s">
        <v>559</v>
      </c>
      <c r="G182" s="255" t="s">
        <v>176</v>
      </c>
      <c r="H182" s="256">
        <v>0.29699999999999999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43</v>
      </c>
      <c r="O182" s="91"/>
      <c r="P182" s="236">
        <f>O182*H182</f>
        <v>0</v>
      </c>
      <c r="Q182" s="236">
        <v>0.55000000000000004</v>
      </c>
      <c r="R182" s="236">
        <f>Q182*H182</f>
        <v>0.16335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323</v>
      </c>
      <c r="AT182" s="238" t="s">
        <v>218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238</v>
      </c>
      <c r="BM182" s="238" t="s">
        <v>560</v>
      </c>
    </row>
    <row r="183" s="13" customFormat="1">
      <c r="A183" s="13"/>
      <c r="B183" s="240"/>
      <c r="C183" s="241"/>
      <c r="D183" s="242" t="s">
        <v>178</v>
      </c>
      <c r="E183" s="243" t="s">
        <v>1</v>
      </c>
      <c r="F183" s="244" t="s">
        <v>796</v>
      </c>
      <c r="G183" s="241"/>
      <c r="H183" s="245">
        <v>0.27000000000000002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49"/>
      <c r="U183" s="25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178</v>
      </c>
      <c r="AU183" s="251" t="s">
        <v>88</v>
      </c>
      <c r="AV183" s="13" t="s">
        <v>88</v>
      </c>
      <c r="AW183" s="13" t="s">
        <v>34</v>
      </c>
      <c r="AX183" s="13" t="s">
        <v>78</v>
      </c>
      <c r="AY183" s="251" t="s">
        <v>162</v>
      </c>
    </row>
    <row r="184" s="13" customFormat="1">
      <c r="A184" s="13"/>
      <c r="B184" s="240"/>
      <c r="C184" s="241"/>
      <c r="D184" s="242" t="s">
        <v>178</v>
      </c>
      <c r="E184" s="243" t="s">
        <v>1</v>
      </c>
      <c r="F184" s="244" t="s">
        <v>797</v>
      </c>
      <c r="G184" s="241"/>
      <c r="H184" s="245">
        <v>0.027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49"/>
      <c r="U184" s="25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178</v>
      </c>
      <c r="AU184" s="251" t="s">
        <v>88</v>
      </c>
      <c r="AV184" s="13" t="s">
        <v>88</v>
      </c>
      <c r="AW184" s="13" t="s">
        <v>34</v>
      </c>
      <c r="AX184" s="13" t="s">
        <v>78</v>
      </c>
      <c r="AY184" s="251" t="s">
        <v>162</v>
      </c>
    </row>
    <row r="185" s="14" customFormat="1">
      <c r="A185" s="14"/>
      <c r="B185" s="263"/>
      <c r="C185" s="264"/>
      <c r="D185" s="242" t="s">
        <v>178</v>
      </c>
      <c r="E185" s="265" t="s">
        <v>1</v>
      </c>
      <c r="F185" s="266" t="s">
        <v>320</v>
      </c>
      <c r="G185" s="264"/>
      <c r="H185" s="267">
        <v>0.29700000000000004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1"/>
      <c r="U185" s="272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3" t="s">
        <v>178</v>
      </c>
      <c r="AU185" s="273" t="s">
        <v>88</v>
      </c>
      <c r="AV185" s="14" t="s">
        <v>168</v>
      </c>
      <c r="AW185" s="14" t="s">
        <v>34</v>
      </c>
      <c r="AX185" s="14" t="s">
        <v>86</v>
      </c>
      <c r="AY185" s="273" t="s">
        <v>162</v>
      </c>
    </row>
    <row r="186" s="2" customFormat="1" ht="24.15" customHeight="1">
      <c r="A186" s="38"/>
      <c r="B186" s="39"/>
      <c r="C186" s="226" t="s">
        <v>284</v>
      </c>
      <c r="D186" s="226" t="s">
        <v>164</v>
      </c>
      <c r="E186" s="227" t="s">
        <v>563</v>
      </c>
      <c r="F186" s="228" t="s">
        <v>564</v>
      </c>
      <c r="G186" s="229" t="s">
        <v>176</v>
      </c>
      <c r="H186" s="230">
        <v>7.3849999999999998</v>
      </c>
      <c r="I186" s="231"/>
      <c r="J186" s="232">
        <f>ROUND(I186*H186,2)</f>
        <v>0</v>
      </c>
      <c r="K186" s="233"/>
      <c r="L186" s="44"/>
      <c r="M186" s="234" t="s">
        <v>1</v>
      </c>
      <c r="N186" s="235" t="s">
        <v>43</v>
      </c>
      <c r="O186" s="91"/>
      <c r="P186" s="236">
        <f>O186*H186</f>
        <v>0</v>
      </c>
      <c r="Q186" s="236">
        <v>0.00189</v>
      </c>
      <c r="R186" s="236">
        <f>Q186*H186</f>
        <v>0.013957649999999999</v>
      </c>
      <c r="S186" s="236">
        <v>0</v>
      </c>
      <c r="T186" s="236">
        <f>S186*H186</f>
        <v>0</v>
      </c>
      <c r="U186" s="23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238</v>
      </c>
      <c r="AT186" s="238" t="s">
        <v>164</v>
      </c>
      <c r="AU186" s="238" t="s">
        <v>88</v>
      </c>
      <c r="AY186" s="17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86</v>
      </c>
      <c r="BK186" s="239">
        <f>ROUND(I186*H186,2)</f>
        <v>0</v>
      </c>
      <c r="BL186" s="17" t="s">
        <v>238</v>
      </c>
      <c r="BM186" s="238" t="s">
        <v>565</v>
      </c>
    </row>
    <row r="187" s="13" customFormat="1">
      <c r="A187" s="13"/>
      <c r="B187" s="240"/>
      <c r="C187" s="241"/>
      <c r="D187" s="242" t="s">
        <v>178</v>
      </c>
      <c r="E187" s="243" t="s">
        <v>1</v>
      </c>
      <c r="F187" s="244" t="s">
        <v>798</v>
      </c>
      <c r="G187" s="241"/>
      <c r="H187" s="245">
        <v>7.3849999999999998</v>
      </c>
      <c r="I187" s="246"/>
      <c r="J187" s="241"/>
      <c r="K187" s="241"/>
      <c r="L187" s="247"/>
      <c r="M187" s="248"/>
      <c r="N187" s="249"/>
      <c r="O187" s="249"/>
      <c r="P187" s="249"/>
      <c r="Q187" s="249"/>
      <c r="R187" s="249"/>
      <c r="S187" s="249"/>
      <c r="T187" s="249"/>
      <c r="U187" s="250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178</v>
      </c>
      <c r="AU187" s="251" t="s">
        <v>88</v>
      </c>
      <c r="AV187" s="13" t="s">
        <v>88</v>
      </c>
      <c r="AW187" s="13" t="s">
        <v>34</v>
      </c>
      <c r="AX187" s="13" t="s">
        <v>86</v>
      </c>
      <c r="AY187" s="251" t="s">
        <v>162</v>
      </c>
    </row>
    <row r="188" s="2" customFormat="1" ht="24.15" customHeight="1">
      <c r="A188" s="38"/>
      <c r="B188" s="39"/>
      <c r="C188" s="226" t="s">
        <v>289</v>
      </c>
      <c r="D188" s="226" t="s">
        <v>164</v>
      </c>
      <c r="E188" s="227" t="s">
        <v>567</v>
      </c>
      <c r="F188" s="228" t="s">
        <v>568</v>
      </c>
      <c r="G188" s="229" t="s">
        <v>167</v>
      </c>
      <c r="H188" s="230">
        <v>283.5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0.0070000000000000001</v>
      </c>
      <c r="T188" s="236">
        <f>S188*H188</f>
        <v>1.9844999999999999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238</v>
      </c>
      <c r="AT188" s="238" t="s">
        <v>164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238</v>
      </c>
      <c r="BM188" s="238" t="s">
        <v>569</v>
      </c>
    </row>
    <row r="189" s="2" customFormat="1" ht="24.15" customHeight="1">
      <c r="A189" s="38"/>
      <c r="B189" s="39"/>
      <c r="C189" s="226" t="s">
        <v>294</v>
      </c>
      <c r="D189" s="226" t="s">
        <v>164</v>
      </c>
      <c r="E189" s="227" t="s">
        <v>571</v>
      </c>
      <c r="F189" s="228" t="s">
        <v>572</v>
      </c>
      <c r="G189" s="229" t="s">
        <v>167</v>
      </c>
      <c r="H189" s="230">
        <v>283.5</v>
      </c>
      <c r="I189" s="231"/>
      <c r="J189" s="232">
        <f>ROUND(I189*H189,2)</f>
        <v>0</v>
      </c>
      <c r="K189" s="233"/>
      <c r="L189" s="44"/>
      <c r="M189" s="234" t="s">
        <v>1</v>
      </c>
      <c r="N189" s="235" t="s">
        <v>43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6">
        <f>S189*H189</f>
        <v>0</v>
      </c>
      <c r="U189" s="23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238</v>
      </c>
      <c r="AT189" s="238" t="s">
        <v>164</v>
      </c>
      <c r="AU189" s="238" t="s">
        <v>88</v>
      </c>
      <c r="AY189" s="17" t="s">
        <v>162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86</v>
      </c>
      <c r="BK189" s="239">
        <f>ROUND(I189*H189,2)</f>
        <v>0</v>
      </c>
      <c r="BL189" s="17" t="s">
        <v>238</v>
      </c>
      <c r="BM189" s="238" t="s">
        <v>573</v>
      </c>
    </row>
    <row r="190" s="2" customFormat="1" ht="14.4" customHeight="1">
      <c r="A190" s="38"/>
      <c r="B190" s="39"/>
      <c r="C190" s="252" t="s">
        <v>300</v>
      </c>
      <c r="D190" s="252" t="s">
        <v>218</v>
      </c>
      <c r="E190" s="253" t="s">
        <v>574</v>
      </c>
      <c r="F190" s="254" t="s">
        <v>575</v>
      </c>
      <c r="G190" s="255" t="s">
        <v>176</v>
      </c>
      <c r="H190" s="256">
        <v>7.9429999999999996</v>
      </c>
      <c r="I190" s="257"/>
      <c r="J190" s="258">
        <f>ROUND(I190*H190,2)</f>
        <v>0</v>
      </c>
      <c r="K190" s="259"/>
      <c r="L190" s="260"/>
      <c r="M190" s="261" t="s">
        <v>1</v>
      </c>
      <c r="N190" s="262" t="s">
        <v>43</v>
      </c>
      <c r="O190" s="91"/>
      <c r="P190" s="236">
        <f>O190*H190</f>
        <v>0</v>
      </c>
      <c r="Q190" s="236">
        <v>0.55000000000000004</v>
      </c>
      <c r="R190" s="236">
        <f>Q190*H190</f>
        <v>4.3686499999999997</v>
      </c>
      <c r="S190" s="236">
        <v>0</v>
      </c>
      <c r="T190" s="236">
        <f>S190*H190</f>
        <v>0</v>
      </c>
      <c r="U190" s="23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198</v>
      </c>
      <c r="AT190" s="238" t="s">
        <v>218</v>
      </c>
      <c r="AU190" s="238" t="s">
        <v>88</v>
      </c>
      <c r="AY190" s="17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86</v>
      </c>
      <c r="BK190" s="239">
        <f>ROUND(I190*H190,2)</f>
        <v>0</v>
      </c>
      <c r="BL190" s="17" t="s">
        <v>168</v>
      </c>
      <c r="BM190" s="238" t="s">
        <v>576</v>
      </c>
    </row>
    <row r="191" s="13" customFormat="1">
      <c r="A191" s="13"/>
      <c r="B191" s="240"/>
      <c r="C191" s="241"/>
      <c r="D191" s="242" t="s">
        <v>178</v>
      </c>
      <c r="E191" s="243" t="s">
        <v>1</v>
      </c>
      <c r="F191" s="244" t="s">
        <v>799</v>
      </c>
      <c r="G191" s="241"/>
      <c r="H191" s="245">
        <v>6.907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49"/>
      <c r="U191" s="25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178</v>
      </c>
      <c r="AU191" s="251" t="s">
        <v>88</v>
      </c>
      <c r="AV191" s="13" t="s">
        <v>88</v>
      </c>
      <c r="AW191" s="13" t="s">
        <v>34</v>
      </c>
      <c r="AX191" s="13" t="s">
        <v>78</v>
      </c>
      <c r="AY191" s="251" t="s">
        <v>162</v>
      </c>
    </row>
    <row r="192" s="15" customFormat="1">
      <c r="A192" s="15"/>
      <c r="B192" s="284"/>
      <c r="C192" s="285"/>
      <c r="D192" s="242" t="s">
        <v>178</v>
      </c>
      <c r="E192" s="286" t="s">
        <v>1</v>
      </c>
      <c r="F192" s="287" t="s">
        <v>578</v>
      </c>
      <c r="G192" s="285"/>
      <c r="H192" s="288">
        <v>6.907</v>
      </c>
      <c r="I192" s="289"/>
      <c r="J192" s="285"/>
      <c r="K192" s="285"/>
      <c r="L192" s="290"/>
      <c r="M192" s="291"/>
      <c r="N192" s="292"/>
      <c r="O192" s="292"/>
      <c r="P192" s="292"/>
      <c r="Q192" s="292"/>
      <c r="R192" s="292"/>
      <c r="S192" s="292"/>
      <c r="T192" s="292"/>
      <c r="U192" s="293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94" t="s">
        <v>178</v>
      </c>
      <c r="AU192" s="294" t="s">
        <v>88</v>
      </c>
      <c r="AV192" s="15" t="s">
        <v>173</v>
      </c>
      <c r="AW192" s="15" t="s">
        <v>34</v>
      </c>
      <c r="AX192" s="15" t="s">
        <v>78</v>
      </c>
      <c r="AY192" s="294" t="s">
        <v>162</v>
      </c>
    </row>
    <row r="193" s="13" customFormat="1">
      <c r="A193" s="13"/>
      <c r="B193" s="240"/>
      <c r="C193" s="241"/>
      <c r="D193" s="242" t="s">
        <v>178</v>
      </c>
      <c r="E193" s="243" t="s">
        <v>1</v>
      </c>
      <c r="F193" s="244" t="s">
        <v>800</v>
      </c>
      <c r="G193" s="241"/>
      <c r="H193" s="245">
        <v>1.036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49"/>
      <c r="U193" s="250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178</v>
      </c>
      <c r="AU193" s="251" t="s">
        <v>88</v>
      </c>
      <c r="AV193" s="13" t="s">
        <v>88</v>
      </c>
      <c r="AW193" s="13" t="s">
        <v>34</v>
      </c>
      <c r="AX193" s="13" t="s">
        <v>78</v>
      </c>
      <c r="AY193" s="251" t="s">
        <v>162</v>
      </c>
    </row>
    <row r="194" s="14" customFormat="1">
      <c r="A194" s="14"/>
      <c r="B194" s="263"/>
      <c r="C194" s="264"/>
      <c r="D194" s="242" t="s">
        <v>178</v>
      </c>
      <c r="E194" s="265" t="s">
        <v>1</v>
      </c>
      <c r="F194" s="266" t="s">
        <v>320</v>
      </c>
      <c r="G194" s="264"/>
      <c r="H194" s="267">
        <v>7.9429999999999996</v>
      </c>
      <c r="I194" s="268"/>
      <c r="J194" s="264"/>
      <c r="K194" s="264"/>
      <c r="L194" s="269"/>
      <c r="M194" s="270"/>
      <c r="N194" s="271"/>
      <c r="O194" s="271"/>
      <c r="P194" s="271"/>
      <c r="Q194" s="271"/>
      <c r="R194" s="271"/>
      <c r="S194" s="271"/>
      <c r="T194" s="271"/>
      <c r="U194" s="272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3" t="s">
        <v>178</v>
      </c>
      <c r="AU194" s="273" t="s">
        <v>88</v>
      </c>
      <c r="AV194" s="14" t="s">
        <v>168</v>
      </c>
      <c r="AW194" s="14" t="s">
        <v>34</v>
      </c>
      <c r="AX194" s="14" t="s">
        <v>86</v>
      </c>
      <c r="AY194" s="273" t="s">
        <v>162</v>
      </c>
    </row>
    <row r="195" s="2" customFormat="1" ht="24.15" customHeight="1">
      <c r="A195" s="38"/>
      <c r="B195" s="39"/>
      <c r="C195" s="226" t="s">
        <v>305</v>
      </c>
      <c r="D195" s="226" t="s">
        <v>164</v>
      </c>
      <c r="E195" s="227" t="s">
        <v>580</v>
      </c>
      <c r="F195" s="228" t="s">
        <v>581</v>
      </c>
      <c r="G195" s="229" t="s">
        <v>266</v>
      </c>
      <c r="H195" s="230">
        <v>315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238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238</v>
      </c>
      <c r="BM195" s="238" t="s">
        <v>582</v>
      </c>
    </row>
    <row r="196" s="2" customFormat="1" ht="14.4" customHeight="1">
      <c r="A196" s="38"/>
      <c r="B196" s="39"/>
      <c r="C196" s="252" t="s">
        <v>309</v>
      </c>
      <c r="D196" s="252" t="s">
        <v>218</v>
      </c>
      <c r="E196" s="253" t="s">
        <v>574</v>
      </c>
      <c r="F196" s="254" t="s">
        <v>575</v>
      </c>
      <c r="G196" s="255" t="s">
        <v>176</v>
      </c>
      <c r="H196" s="256">
        <v>1.2470000000000001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43</v>
      </c>
      <c r="O196" s="91"/>
      <c r="P196" s="236">
        <f>O196*H196</f>
        <v>0</v>
      </c>
      <c r="Q196" s="236">
        <v>0.55000000000000004</v>
      </c>
      <c r="R196" s="236">
        <f>Q196*H196</f>
        <v>0.68585000000000007</v>
      </c>
      <c r="S196" s="236">
        <v>0</v>
      </c>
      <c r="T196" s="236">
        <f>S196*H196</f>
        <v>0</v>
      </c>
      <c r="U196" s="23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323</v>
      </c>
      <c r="AT196" s="238" t="s">
        <v>218</v>
      </c>
      <c r="AU196" s="238" t="s">
        <v>88</v>
      </c>
      <c r="AY196" s="17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86</v>
      </c>
      <c r="BK196" s="239">
        <f>ROUND(I196*H196,2)</f>
        <v>0</v>
      </c>
      <c r="BL196" s="17" t="s">
        <v>238</v>
      </c>
      <c r="BM196" s="238" t="s">
        <v>584</v>
      </c>
    </row>
    <row r="197" s="13" customFormat="1">
      <c r="A197" s="13"/>
      <c r="B197" s="240"/>
      <c r="C197" s="241"/>
      <c r="D197" s="242" t="s">
        <v>178</v>
      </c>
      <c r="E197" s="243" t="s">
        <v>1</v>
      </c>
      <c r="F197" s="244" t="s">
        <v>801</v>
      </c>
      <c r="G197" s="241"/>
      <c r="H197" s="245">
        <v>1.1339999999999999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49"/>
      <c r="U197" s="25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178</v>
      </c>
      <c r="AU197" s="251" t="s">
        <v>88</v>
      </c>
      <c r="AV197" s="13" t="s">
        <v>88</v>
      </c>
      <c r="AW197" s="13" t="s">
        <v>34</v>
      </c>
      <c r="AX197" s="13" t="s">
        <v>78</v>
      </c>
      <c r="AY197" s="251" t="s">
        <v>162</v>
      </c>
    </row>
    <row r="198" s="13" customFormat="1">
      <c r="A198" s="13"/>
      <c r="B198" s="240"/>
      <c r="C198" s="241"/>
      <c r="D198" s="242" t="s">
        <v>178</v>
      </c>
      <c r="E198" s="243" t="s">
        <v>1</v>
      </c>
      <c r="F198" s="244" t="s">
        <v>802</v>
      </c>
      <c r="G198" s="241"/>
      <c r="H198" s="245">
        <v>0.113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49"/>
      <c r="U198" s="25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178</v>
      </c>
      <c r="AU198" s="251" t="s">
        <v>88</v>
      </c>
      <c r="AV198" s="13" t="s">
        <v>88</v>
      </c>
      <c r="AW198" s="13" t="s">
        <v>34</v>
      </c>
      <c r="AX198" s="13" t="s">
        <v>78</v>
      </c>
      <c r="AY198" s="251" t="s">
        <v>162</v>
      </c>
    </row>
    <row r="199" s="14" customFormat="1">
      <c r="A199" s="14"/>
      <c r="B199" s="263"/>
      <c r="C199" s="264"/>
      <c r="D199" s="242" t="s">
        <v>178</v>
      </c>
      <c r="E199" s="265" t="s">
        <v>1</v>
      </c>
      <c r="F199" s="266" t="s">
        <v>320</v>
      </c>
      <c r="G199" s="264"/>
      <c r="H199" s="267">
        <v>1.2469999999999999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1"/>
      <c r="U199" s="272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3" t="s">
        <v>178</v>
      </c>
      <c r="AU199" s="273" t="s">
        <v>88</v>
      </c>
      <c r="AV199" s="14" t="s">
        <v>168</v>
      </c>
      <c r="AW199" s="14" t="s">
        <v>34</v>
      </c>
      <c r="AX199" s="14" t="s">
        <v>86</v>
      </c>
      <c r="AY199" s="273" t="s">
        <v>162</v>
      </c>
    </row>
    <row r="200" s="2" customFormat="1" ht="24.15" customHeight="1">
      <c r="A200" s="38"/>
      <c r="B200" s="39"/>
      <c r="C200" s="226" t="s">
        <v>314</v>
      </c>
      <c r="D200" s="226" t="s">
        <v>164</v>
      </c>
      <c r="E200" s="227" t="s">
        <v>587</v>
      </c>
      <c r="F200" s="228" t="s">
        <v>588</v>
      </c>
      <c r="G200" s="229" t="s">
        <v>176</v>
      </c>
      <c r="H200" s="230">
        <v>16.574999999999999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0.023369999999999998</v>
      </c>
      <c r="R200" s="236">
        <f>Q200*H200</f>
        <v>0.38735774999999995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238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238</v>
      </c>
      <c r="BM200" s="238" t="s">
        <v>589</v>
      </c>
    </row>
    <row r="201" s="13" customFormat="1">
      <c r="A201" s="13"/>
      <c r="B201" s="240"/>
      <c r="C201" s="241"/>
      <c r="D201" s="242" t="s">
        <v>178</v>
      </c>
      <c r="E201" s="243" t="s">
        <v>1</v>
      </c>
      <c r="F201" s="244" t="s">
        <v>803</v>
      </c>
      <c r="G201" s="241"/>
      <c r="H201" s="245">
        <v>16.574999999999999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49"/>
      <c r="U201" s="25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178</v>
      </c>
      <c r="AU201" s="251" t="s">
        <v>88</v>
      </c>
      <c r="AV201" s="13" t="s">
        <v>88</v>
      </c>
      <c r="AW201" s="13" t="s">
        <v>34</v>
      </c>
      <c r="AX201" s="13" t="s">
        <v>86</v>
      </c>
      <c r="AY201" s="251" t="s">
        <v>162</v>
      </c>
    </row>
    <row r="202" s="2" customFormat="1" ht="24.15" customHeight="1">
      <c r="A202" s="38"/>
      <c r="B202" s="39"/>
      <c r="C202" s="226" t="s">
        <v>323</v>
      </c>
      <c r="D202" s="226" t="s">
        <v>164</v>
      </c>
      <c r="E202" s="227" t="s">
        <v>804</v>
      </c>
      <c r="F202" s="228" t="s">
        <v>805</v>
      </c>
      <c r="G202" s="229" t="s">
        <v>414</v>
      </c>
      <c r="H202" s="278"/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238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238</v>
      </c>
      <c r="BM202" s="238" t="s">
        <v>806</v>
      </c>
    </row>
    <row r="203" s="12" customFormat="1" ht="22.8" customHeight="1">
      <c r="A203" s="12"/>
      <c r="B203" s="210"/>
      <c r="C203" s="211"/>
      <c r="D203" s="212" t="s">
        <v>77</v>
      </c>
      <c r="E203" s="224" t="s">
        <v>594</v>
      </c>
      <c r="F203" s="224" t="s">
        <v>595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SUM(P204:P233)</f>
        <v>0</v>
      </c>
      <c r="Q203" s="218"/>
      <c r="R203" s="219">
        <f>SUM(R204:R233)</f>
        <v>2.4820000000000002</v>
      </c>
      <c r="S203" s="218"/>
      <c r="T203" s="219">
        <f>SUM(T204:T233)</f>
        <v>2.0835850000000002</v>
      </c>
      <c r="U203" s="220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88</v>
      </c>
      <c r="AT203" s="222" t="s">
        <v>77</v>
      </c>
      <c r="AU203" s="222" t="s">
        <v>86</v>
      </c>
      <c r="AY203" s="221" t="s">
        <v>162</v>
      </c>
      <c r="BK203" s="223">
        <f>SUM(BK204:BK233)</f>
        <v>0</v>
      </c>
    </row>
    <row r="204" s="2" customFormat="1" ht="14.4" customHeight="1">
      <c r="A204" s="38"/>
      <c r="B204" s="39"/>
      <c r="C204" s="226" t="s">
        <v>327</v>
      </c>
      <c r="D204" s="226" t="s">
        <v>164</v>
      </c>
      <c r="E204" s="227" t="s">
        <v>807</v>
      </c>
      <c r="F204" s="228" t="s">
        <v>808</v>
      </c>
      <c r="G204" s="229" t="s">
        <v>167</v>
      </c>
      <c r="H204" s="230">
        <v>283.5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0.00594</v>
      </c>
      <c r="T204" s="236">
        <f>S204*H204</f>
        <v>1.6839900000000001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238</v>
      </c>
      <c r="AT204" s="238" t="s">
        <v>164</v>
      </c>
      <c r="AU204" s="238" t="s">
        <v>88</v>
      </c>
      <c r="AY204" s="17" t="s">
        <v>162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86</v>
      </c>
      <c r="BK204" s="239">
        <f>ROUND(I204*H204,2)</f>
        <v>0</v>
      </c>
      <c r="BL204" s="17" t="s">
        <v>238</v>
      </c>
      <c r="BM204" s="238" t="s">
        <v>809</v>
      </c>
    </row>
    <row r="205" s="2" customFormat="1" ht="24.15" customHeight="1">
      <c r="A205" s="38"/>
      <c r="B205" s="39"/>
      <c r="C205" s="226" t="s">
        <v>332</v>
      </c>
      <c r="D205" s="226" t="s">
        <v>164</v>
      </c>
      <c r="E205" s="227" t="s">
        <v>810</v>
      </c>
      <c r="F205" s="228" t="s">
        <v>811</v>
      </c>
      <c r="G205" s="229" t="s">
        <v>167</v>
      </c>
      <c r="H205" s="230">
        <v>283.5</v>
      </c>
      <c r="I205" s="231"/>
      <c r="J205" s="232">
        <f>ROUND(I205*H205,2)</f>
        <v>0</v>
      </c>
      <c r="K205" s="233"/>
      <c r="L205" s="44"/>
      <c r="M205" s="234" t="s">
        <v>1</v>
      </c>
      <c r="N205" s="235" t="s">
        <v>43</v>
      </c>
      <c r="O205" s="91"/>
      <c r="P205" s="236">
        <f>O205*H205</f>
        <v>0</v>
      </c>
      <c r="Q205" s="236">
        <v>0.0066</v>
      </c>
      <c r="R205" s="236">
        <f>Q205*H205</f>
        <v>1.8711</v>
      </c>
      <c r="S205" s="236">
        <v>0</v>
      </c>
      <c r="T205" s="236">
        <f>S205*H205</f>
        <v>0</v>
      </c>
      <c r="U205" s="23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238</v>
      </c>
      <c r="AT205" s="238" t="s">
        <v>164</v>
      </c>
      <c r="AU205" s="238" t="s">
        <v>88</v>
      </c>
      <c r="AY205" s="17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86</v>
      </c>
      <c r="BK205" s="239">
        <f>ROUND(I205*H205,2)</f>
        <v>0</v>
      </c>
      <c r="BL205" s="17" t="s">
        <v>238</v>
      </c>
      <c r="BM205" s="238" t="s">
        <v>812</v>
      </c>
    </row>
    <row r="206" s="2" customFormat="1">
      <c r="A206" s="38"/>
      <c r="B206" s="39"/>
      <c r="C206" s="40"/>
      <c r="D206" s="242" t="s">
        <v>340</v>
      </c>
      <c r="E206" s="40"/>
      <c r="F206" s="274" t="s">
        <v>813</v>
      </c>
      <c r="G206" s="40"/>
      <c r="H206" s="40"/>
      <c r="I206" s="275"/>
      <c r="J206" s="40"/>
      <c r="K206" s="40"/>
      <c r="L206" s="44"/>
      <c r="M206" s="276"/>
      <c r="N206" s="277"/>
      <c r="O206" s="91"/>
      <c r="P206" s="91"/>
      <c r="Q206" s="91"/>
      <c r="R206" s="91"/>
      <c r="S206" s="91"/>
      <c r="T206" s="91"/>
      <c r="U206" s="92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340</v>
      </c>
      <c r="AU206" s="17" t="s">
        <v>88</v>
      </c>
    </row>
    <row r="207" s="2" customFormat="1" ht="24.15" customHeight="1">
      <c r="A207" s="38"/>
      <c r="B207" s="39"/>
      <c r="C207" s="226" t="s">
        <v>336</v>
      </c>
      <c r="D207" s="226" t="s">
        <v>164</v>
      </c>
      <c r="E207" s="227" t="s">
        <v>814</v>
      </c>
      <c r="F207" s="228" t="s">
        <v>815</v>
      </c>
      <c r="G207" s="229" t="s">
        <v>266</v>
      </c>
      <c r="H207" s="230">
        <v>18</v>
      </c>
      <c r="I207" s="231"/>
      <c r="J207" s="232">
        <f>ROUND(I207*H207,2)</f>
        <v>0</v>
      </c>
      <c r="K207" s="233"/>
      <c r="L207" s="44"/>
      <c r="M207" s="234" t="s">
        <v>1</v>
      </c>
      <c r="N207" s="235" t="s">
        <v>43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0.0033800000000000002</v>
      </c>
      <c r="T207" s="236">
        <f>S207*H207</f>
        <v>0.060840000000000005</v>
      </c>
      <c r="U207" s="23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238</v>
      </c>
      <c r="AT207" s="238" t="s">
        <v>164</v>
      </c>
      <c r="AU207" s="238" t="s">
        <v>88</v>
      </c>
      <c r="AY207" s="17" t="s">
        <v>162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86</v>
      </c>
      <c r="BK207" s="239">
        <f>ROUND(I207*H207,2)</f>
        <v>0</v>
      </c>
      <c r="BL207" s="17" t="s">
        <v>238</v>
      </c>
      <c r="BM207" s="238" t="s">
        <v>816</v>
      </c>
    </row>
    <row r="208" s="13" customFormat="1">
      <c r="A208" s="13"/>
      <c r="B208" s="240"/>
      <c r="C208" s="241"/>
      <c r="D208" s="242" t="s">
        <v>178</v>
      </c>
      <c r="E208" s="243" t="s">
        <v>1</v>
      </c>
      <c r="F208" s="244" t="s">
        <v>817</v>
      </c>
      <c r="G208" s="241"/>
      <c r="H208" s="245">
        <v>18</v>
      </c>
      <c r="I208" s="246"/>
      <c r="J208" s="241"/>
      <c r="K208" s="241"/>
      <c r="L208" s="247"/>
      <c r="M208" s="248"/>
      <c r="N208" s="249"/>
      <c r="O208" s="249"/>
      <c r="P208" s="249"/>
      <c r="Q208" s="249"/>
      <c r="R208" s="249"/>
      <c r="S208" s="249"/>
      <c r="T208" s="249"/>
      <c r="U208" s="250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1" t="s">
        <v>178</v>
      </c>
      <c r="AU208" s="251" t="s">
        <v>88</v>
      </c>
      <c r="AV208" s="13" t="s">
        <v>88</v>
      </c>
      <c r="AW208" s="13" t="s">
        <v>34</v>
      </c>
      <c r="AX208" s="13" t="s">
        <v>86</v>
      </c>
      <c r="AY208" s="251" t="s">
        <v>162</v>
      </c>
    </row>
    <row r="209" s="2" customFormat="1" ht="24.15" customHeight="1">
      <c r="A209" s="38"/>
      <c r="B209" s="39"/>
      <c r="C209" s="226" t="s">
        <v>342</v>
      </c>
      <c r="D209" s="226" t="s">
        <v>164</v>
      </c>
      <c r="E209" s="227" t="s">
        <v>600</v>
      </c>
      <c r="F209" s="228" t="s">
        <v>601</v>
      </c>
      <c r="G209" s="229" t="s">
        <v>266</v>
      </c>
      <c r="H209" s="230">
        <v>18</v>
      </c>
      <c r="I209" s="231"/>
      <c r="J209" s="232">
        <f>ROUND(I209*H209,2)</f>
        <v>0</v>
      </c>
      <c r="K209" s="233"/>
      <c r="L209" s="44"/>
      <c r="M209" s="234" t="s">
        <v>1</v>
      </c>
      <c r="N209" s="235" t="s">
        <v>43</v>
      </c>
      <c r="O209" s="91"/>
      <c r="P209" s="236">
        <f>O209*H209</f>
        <v>0</v>
      </c>
      <c r="Q209" s="236">
        <v>0.0042199999999999998</v>
      </c>
      <c r="R209" s="236">
        <f>Q209*H209</f>
        <v>0.07596</v>
      </c>
      <c r="S209" s="236">
        <v>0</v>
      </c>
      <c r="T209" s="236">
        <f>S209*H209</f>
        <v>0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238</v>
      </c>
      <c r="AT209" s="238" t="s">
        <v>164</v>
      </c>
      <c r="AU209" s="238" t="s">
        <v>88</v>
      </c>
      <c r="AY209" s="17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86</v>
      </c>
      <c r="BK209" s="239">
        <f>ROUND(I209*H209,2)</f>
        <v>0</v>
      </c>
      <c r="BL209" s="17" t="s">
        <v>238</v>
      </c>
      <c r="BM209" s="238" t="s">
        <v>602</v>
      </c>
    </row>
    <row r="210" s="2" customFormat="1">
      <c r="A210" s="38"/>
      <c r="B210" s="39"/>
      <c r="C210" s="40"/>
      <c r="D210" s="242" t="s">
        <v>340</v>
      </c>
      <c r="E210" s="40"/>
      <c r="F210" s="274" t="s">
        <v>603</v>
      </c>
      <c r="G210" s="40"/>
      <c r="H210" s="40"/>
      <c r="I210" s="275"/>
      <c r="J210" s="40"/>
      <c r="K210" s="40"/>
      <c r="L210" s="44"/>
      <c r="M210" s="276"/>
      <c r="N210" s="277"/>
      <c r="O210" s="91"/>
      <c r="P210" s="91"/>
      <c r="Q210" s="91"/>
      <c r="R210" s="91"/>
      <c r="S210" s="91"/>
      <c r="T210" s="91"/>
      <c r="U210" s="92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340</v>
      </c>
      <c r="AU210" s="17" t="s">
        <v>88</v>
      </c>
    </row>
    <row r="211" s="2" customFormat="1" ht="14.4" customHeight="1">
      <c r="A211" s="38"/>
      <c r="B211" s="39"/>
      <c r="C211" s="226" t="s">
        <v>347</v>
      </c>
      <c r="D211" s="226" t="s">
        <v>164</v>
      </c>
      <c r="E211" s="227" t="s">
        <v>612</v>
      </c>
      <c r="F211" s="228" t="s">
        <v>613</v>
      </c>
      <c r="G211" s="229" t="s">
        <v>266</v>
      </c>
      <c r="H211" s="230">
        <v>22.5</v>
      </c>
      <c r="I211" s="231"/>
      <c r="J211" s="232">
        <f>ROUND(I211*H211,2)</f>
        <v>0</v>
      </c>
      <c r="K211" s="233"/>
      <c r="L211" s="44"/>
      <c r="M211" s="234" t="s">
        <v>1</v>
      </c>
      <c r="N211" s="235" t="s">
        <v>43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0.0016999999999999999</v>
      </c>
      <c r="T211" s="236">
        <f>S211*H211</f>
        <v>0.038249999999999999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238</v>
      </c>
      <c r="AT211" s="238" t="s">
        <v>164</v>
      </c>
      <c r="AU211" s="238" t="s">
        <v>88</v>
      </c>
      <c r="AY211" s="17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86</v>
      </c>
      <c r="BK211" s="239">
        <f>ROUND(I211*H211,2)</f>
        <v>0</v>
      </c>
      <c r="BL211" s="17" t="s">
        <v>238</v>
      </c>
      <c r="BM211" s="238" t="s">
        <v>614</v>
      </c>
    </row>
    <row r="212" s="13" customFormat="1">
      <c r="A212" s="13"/>
      <c r="B212" s="240"/>
      <c r="C212" s="241"/>
      <c r="D212" s="242" t="s">
        <v>178</v>
      </c>
      <c r="E212" s="243" t="s">
        <v>1</v>
      </c>
      <c r="F212" s="244" t="s">
        <v>818</v>
      </c>
      <c r="G212" s="241"/>
      <c r="H212" s="245">
        <v>22.5</v>
      </c>
      <c r="I212" s="246"/>
      <c r="J212" s="241"/>
      <c r="K212" s="241"/>
      <c r="L212" s="247"/>
      <c r="M212" s="248"/>
      <c r="N212" s="249"/>
      <c r="O212" s="249"/>
      <c r="P212" s="249"/>
      <c r="Q212" s="249"/>
      <c r="R212" s="249"/>
      <c r="S212" s="249"/>
      <c r="T212" s="249"/>
      <c r="U212" s="250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178</v>
      </c>
      <c r="AU212" s="251" t="s">
        <v>88</v>
      </c>
      <c r="AV212" s="13" t="s">
        <v>88</v>
      </c>
      <c r="AW212" s="13" t="s">
        <v>34</v>
      </c>
      <c r="AX212" s="13" t="s">
        <v>86</v>
      </c>
      <c r="AY212" s="251" t="s">
        <v>162</v>
      </c>
    </row>
    <row r="213" s="2" customFormat="1" ht="24.15" customHeight="1">
      <c r="A213" s="38"/>
      <c r="B213" s="39"/>
      <c r="C213" s="226" t="s">
        <v>351</v>
      </c>
      <c r="D213" s="226" t="s">
        <v>164</v>
      </c>
      <c r="E213" s="227" t="s">
        <v>616</v>
      </c>
      <c r="F213" s="228" t="s">
        <v>617</v>
      </c>
      <c r="G213" s="229" t="s">
        <v>266</v>
      </c>
      <c r="H213" s="230">
        <v>22.5</v>
      </c>
      <c r="I213" s="231"/>
      <c r="J213" s="232">
        <f>ROUND(I213*H213,2)</f>
        <v>0</v>
      </c>
      <c r="K213" s="233"/>
      <c r="L213" s="44"/>
      <c r="M213" s="234" t="s">
        <v>1</v>
      </c>
      <c r="N213" s="235" t="s">
        <v>43</v>
      </c>
      <c r="O213" s="91"/>
      <c r="P213" s="236">
        <f>O213*H213</f>
        <v>0</v>
      </c>
      <c r="Q213" s="236">
        <v>0.00347</v>
      </c>
      <c r="R213" s="236">
        <f>Q213*H213</f>
        <v>0.078075000000000006</v>
      </c>
      <c r="S213" s="236">
        <v>0</v>
      </c>
      <c r="T213" s="236">
        <f>S213*H213</f>
        <v>0</v>
      </c>
      <c r="U213" s="23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238</v>
      </c>
      <c r="AT213" s="238" t="s">
        <v>164</v>
      </c>
      <c r="AU213" s="238" t="s">
        <v>88</v>
      </c>
      <c r="AY213" s="17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86</v>
      </c>
      <c r="BK213" s="239">
        <f>ROUND(I213*H213,2)</f>
        <v>0</v>
      </c>
      <c r="BL213" s="17" t="s">
        <v>238</v>
      </c>
      <c r="BM213" s="238" t="s">
        <v>618</v>
      </c>
    </row>
    <row r="214" s="2" customFormat="1">
      <c r="A214" s="38"/>
      <c r="B214" s="39"/>
      <c r="C214" s="40"/>
      <c r="D214" s="242" t="s">
        <v>340</v>
      </c>
      <c r="E214" s="40"/>
      <c r="F214" s="274" t="s">
        <v>603</v>
      </c>
      <c r="G214" s="40"/>
      <c r="H214" s="40"/>
      <c r="I214" s="275"/>
      <c r="J214" s="40"/>
      <c r="K214" s="40"/>
      <c r="L214" s="44"/>
      <c r="M214" s="276"/>
      <c r="N214" s="277"/>
      <c r="O214" s="91"/>
      <c r="P214" s="91"/>
      <c r="Q214" s="91"/>
      <c r="R214" s="91"/>
      <c r="S214" s="91"/>
      <c r="T214" s="91"/>
      <c r="U214" s="92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340</v>
      </c>
      <c r="AU214" s="17" t="s">
        <v>88</v>
      </c>
    </row>
    <row r="215" s="2" customFormat="1" ht="14.4" customHeight="1">
      <c r="A215" s="38"/>
      <c r="B215" s="39"/>
      <c r="C215" s="226" t="s">
        <v>355</v>
      </c>
      <c r="D215" s="226" t="s">
        <v>164</v>
      </c>
      <c r="E215" s="227" t="s">
        <v>619</v>
      </c>
      <c r="F215" s="228" t="s">
        <v>620</v>
      </c>
      <c r="G215" s="229" t="s">
        <v>266</v>
      </c>
      <c r="H215" s="230">
        <v>54</v>
      </c>
      <c r="I215" s="231"/>
      <c r="J215" s="232">
        <f>ROUND(I215*H215,2)</f>
        <v>0</v>
      </c>
      <c r="K215" s="233"/>
      <c r="L215" s="44"/>
      <c r="M215" s="234" t="s">
        <v>1</v>
      </c>
      <c r="N215" s="235" t="s">
        <v>43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0.0017700000000000001</v>
      </c>
      <c r="T215" s="236">
        <f>S215*H215</f>
        <v>0.095579999999999998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238</v>
      </c>
      <c r="AT215" s="238" t="s">
        <v>164</v>
      </c>
      <c r="AU215" s="238" t="s">
        <v>88</v>
      </c>
      <c r="AY215" s="17" t="s">
        <v>162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86</v>
      </c>
      <c r="BK215" s="239">
        <f>ROUND(I215*H215,2)</f>
        <v>0</v>
      </c>
      <c r="BL215" s="17" t="s">
        <v>238</v>
      </c>
      <c r="BM215" s="238" t="s">
        <v>621</v>
      </c>
    </row>
    <row r="216" s="13" customFormat="1">
      <c r="A216" s="13"/>
      <c r="B216" s="240"/>
      <c r="C216" s="241"/>
      <c r="D216" s="242" t="s">
        <v>178</v>
      </c>
      <c r="E216" s="243" t="s">
        <v>1</v>
      </c>
      <c r="F216" s="244" t="s">
        <v>819</v>
      </c>
      <c r="G216" s="241"/>
      <c r="H216" s="245">
        <v>54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49"/>
      <c r="U216" s="25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178</v>
      </c>
      <c r="AU216" s="251" t="s">
        <v>88</v>
      </c>
      <c r="AV216" s="13" t="s">
        <v>88</v>
      </c>
      <c r="AW216" s="13" t="s">
        <v>34</v>
      </c>
      <c r="AX216" s="13" t="s">
        <v>86</v>
      </c>
      <c r="AY216" s="251" t="s">
        <v>162</v>
      </c>
    </row>
    <row r="217" s="2" customFormat="1" ht="24.15" customHeight="1">
      <c r="A217" s="38"/>
      <c r="B217" s="39"/>
      <c r="C217" s="226" t="s">
        <v>359</v>
      </c>
      <c r="D217" s="226" t="s">
        <v>164</v>
      </c>
      <c r="E217" s="227" t="s">
        <v>623</v>
      </c>
      <c r="F217" s="228" t="s">
        <v>624</v>
      </c>
      <c r="G217" s="229" t="s">
        <v>266</v>
      </c>
      <c r="H217" s="230">
        <v>54</v>
      </c>
      <c r="I217" s="231"/>
      <c r="J217" s="232">
        <f>ROUND(I217*H217,2)</f>
        <v>0</v>
      </c>
      <c r="K217" s="233"/>
      <c r="L217" s="44"/>
      <c r="M217" s="234" t="s">
        <v>1</v>
      </c>
      <c r="N217" s="235" t="s">
        <v>43</v>
      </c>
      <c r="O217" s="91"/>
      <c r="P217" s="236">
        <f>O217*H217</f>
        <v>0</v>
      </c>
      <c r="Q217" s="236">
        <v>0.0035699999999999998</v>
      </c>
      <c r="R217" s="236">
        <f>Q217*H217</f>
        <v>0.19277999999999998</v>
      </c>
      <c r="S217" s="236">
        <v>0</v>
      </c>
      <c r="T217" s="236">
        <f>S217*H217</f>
        <v>0</v>
      </c>
      <c r="U217" s="23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238</v>
      </c>
      <c r="AT217" s="238" t="s">
        <v>164</v>
      </c>
      <c r="AU217" s="238" t="s">
        <v>88</v>
      </c>
      <c r="AY217" s="17" t="s">
        <v>162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86</v>
      </c>
      <c r="BK217" s="239">
        <f>ROUND(I217*H217,2)</f>
        <v>0</v>
      </c>
      <c r="BL217" s="17" t="s">
        <v>238</v>
      </c>
      <c r="BM217" s="238" t="s">
        <v>625</v>
      </c>
    </row>
    <row r="218" s="2" customFormat="1">
      <c r="A218" s="38"/>
      <c r="B218" s="39"/>
      <c r="C218" s="40"/>
      <c r="D218" s="242" t="s">
        <v>340</v>
      </c>
      <c r="E218" s="40"/>
      <c r="F218" s="274" t="s">
        <v>603</v>
      </c>
      <c r="G218" s="40"/>
      <c r="H218" s="40"/>
      <c r="I218" s="275"/>
      <c r="J218" s="40"/>
      <c r="K218" s="40"/>
      <c r="L218" s="44"/>
      <c r="M218" s="276"/>
      <c r="N218" s="277"/>
      <c r="O218" s="91"/>
      <c r="P218" s="91"/>
      <c r="Q218" s="91"/>
      <c r="R218" s="91"/>
      <c r="S218" s="91"/>
      <c r="T218" s="91"/>
      <c r="U218" s="92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340</v>
      </c>
      <c r="AU218" s="17" t="s">
        <v>88</v>
      </c>
    </row>
    <row r="219" s="2" customFormat="1" ht="14.4" customHeight="1">
      <c r="A219" s="38"/>
      <c r="B219" s="39"/>
      <c r="C219" s="226" t="s">
        <v>363</v>
      </c>
      <c r="D219" s="226" t="s">
        <v>164</v>
      </c>
      <c r="E219" s="227" t="s">
        <v>820</v>
      </c>
      <c r="F219" s="228" t="s">
        <v>821</v>
      </c>
      <c r="G219" s="229" t="s">
        <v>266</v>
      </c>
      <c r="H219" s="230">
        <v>31.5</v>
      </c>
      <c r="I219" s="231"/>
      <c r="J219" s="232">
        <f>ROUND(I219*H219,2)</f>
        <v>0</v>
      </c>
      <c r="K219" s="233"/>
      <c r="L219" s="44"/>
      <c r="M219" s="234" t="s">
        <v>1</v>
      </c>
      <c r="N219" s="235" t="s">
        <v>43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0.00175</v>
      </c>
      <c r="T219" s="236">
        <f>S219*H219</f>
        <v>0.055125</v>
      </c>
      <c r="U219" s="23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238</v>
      </c>
      <c r="AT219" s="238" t="s">
        <v>164</v>
      </c>
      <c r="AU219" s="238" t="s">
        <v>88</v>
      </c>
      <c r="AY219" s="17" t="s">
        <v>162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86</v>
      </c>
      <c r="BK219" s="239">
        <f>ROUND(I219*H219,2)</f>
        <v>0</v>
      </c>
      <c r="BL219" s="17" t="s">
        <v>238</v>
      </c>
      <c r="BM219" s="238" t="s">
        <v>822</v>
      </c>
    </row>
    <row r="220" s="13" customFormat="1">
      <c r="A220" s="13"/>
      <c r="B220" s="240"/>
      <c r="C220" s="241"/>
      <c r="D220" s="242" t="s">
        <v>178</v>
      </c>
      <c r="E220" s="243" t="s">
        <v>1</v>
      </c>
      <c r="F220" s="244" t="s">
        <v>823</v>
      </c>
      <c r="G220" s="241"/>
      <c r="H220" s="245">
        <v>31.5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49"/>
      <c r="U220" s="250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178</v>
      </c>
      <c r="AU220" s="251" t="s">
        <v>88</v>
      </c>
      <c r="AV220" s="13" t="s">
        <v>88</v>
      </c>
      <c r="AW220" s="13" t="s">
        <v>34</v>
      </c>
      <c r="AX220" s="13" t="s">
        <v>86</v>
      </c>
      <c r="AY220" s="251" t="s">
        <v>162</v>
      </c>
    </row>
    <row r="221" s="2" customFormat="1" ht="24.15" customHeight="1">
      <c r="A221" s="38"/>
      <c r="B221" s="39"/>
      <c r="C221" s="226" t="s">
        <v>367</v>
      </c>
      <c r="D221" s="226" t="s">
        <v>164</v>
      </c>
      <c r="E221" s="227" t="s">
        <v>824</v>
      </c>
      <c r="F221" s="228" t="s">
        <v>825</v>
      </c>
      <c r="G221" s="229" t="s">
        <v>266</v>
      </c>
      <c r="H221" s="230">
        <v>31.5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43</v>
      </c>
      <c r="O221" s="91"/>
      <c r="P221" s="236">
        <f>O221*H221</f>
        <v>0</v>
      </c>
      <c r="Q221" s="236">
        <v>0.0028900000000000002</v>
      </c>
      <c r="R221" s="236">
        <f>Q221*H221</f>
        <v>0.091035000000000005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238</v>
      </c>
      <c r="AT221" s="238" t="s">
        <v>164</v>
      </c>
      <c r="AU221" s="238" t="s">
        <v>88</v>
      </c>
      <c r="AY221" s="17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86</v>
      </c>
      <c r="BK221" s="239">
        <f>ROUND(I221*H221,2)</f>
        <v>0</v>
      </c>
      <c r="BL221" s="17" t="s">
        <v>238</v>
      </c>
      <c r="BM221" s="238" t="s">
        <v>826</v>
      </c>
    </row>
    <row r="222" s="2" customFormat="1">
      <c r="A222" s="38"/>
      <c r="B222" s="39"/>
      <c r="C222" s="40"/>
      <c r="D222" s="242" t="s">
        <v>340</v>
      </c>
      <c r="E222" s="40"/>
      <c r="F222" s="274" t="s">
        <v>603</v>
      </c>
      <c r="G222" s="40"/>
      <c r="H222" s="40"/>
      <c r="I222" s="275"/>
      <c r="J222" s="40"/>
      <c r="K222" s="40"/>
      <c r="L222" s="44"/>
      <c r="M222" s="276"/>
      <c r="N222" s="277"/>
      <c r="O222" s="91"/>
      <c r="P222" s="91"/>
      <c r="Q222" s="91"/>
      <c r="R222" s="91"/>
      <c r="S222" s="91"/>
      <c r="T222" s="91"/>
      <c r="U222" s="92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340</v>
      </c>
      <c r="AU222" s="17" t="s">
        <v>88</v>
      </c>
    </row>
    <row r="223" s="2" customFormat="1" ht="24.15" customHeight="1">
      <c r="A223" s="38"/>
      <c r="B223" s="39"/>
      <c r="C223" s="226" t="s">
        <v>373</v>
      </c>
      <c r="D223" s="226" t="s">
        <v>164</v>
      </c>
      <c r="E223" s="227" t="s">
        <v>642</v>
      </c>
      <c r="F223" s="228" t="s">
        <v>643</v>
      </c>
      <c r="G223" s="229" t="s">
        <v>256</v>
      </c>
      <c r="H223" s="230">
        <v>5</v>
      </c>
      <c r="I223" s="231"/>
      <c r="J223" s="232">
        <f>ROUND(I223*H223,2)</f>
        <v>0</v>
      </c>
      <c r="K223" s="233"/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0.0018799999999999999</v>
      </c>
      <c r="T223" s="236">
        <f>S223*H223</f>
        <v>0.0094000000000000004</v>
      </c>
      <c r="U223" s="23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238</v>
      </c>
      <c r="AT223" s="238" t="s">
        <v>164</v>
      </c>
      <c r="AU223" s="238" t="s">
        <v>88</v>
      </c>
      <c r="AY223" s="17" t="s">
        <v>162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86</v>
      </c>
      <c r="BK223" s="239">
        <f>ROUND(I223*H223,2)</f>
        <v>0</v>
      </c>
      <c r="BL223" s="17" t="s">
        <v>238</v>
      </c>
      <c r="BM223" s="238" t="s">
        <v>644</v>
      </c>
    </row>
    <row r="224" s="2" customFormat="1" ht="37.8" customHeight="1">
      <c r="A224" s="38"/>
      <c r="B224" s="39"/>
      <c r="C224" s="226" t="s">
        <v>377</v>
      </c>
      <c r="D224" s="226" t="s">
        <v>164</v>
      </c>
      <c r="E224" s="227" t="s">
        <v>646</v>
      </c>
      <c r="F224" s="228" t="s">
        <v>647</v>
      </c>
      <c r="G224" s="229" t="s">
        <v>256</v>
      </c>
      <c r="H224" s="230">
        <v>3</v>
      </c>
      <c r="I224" s="231"/>
      <c r="J224" s="232">
        <f>ROUND(I224*H224,2)</f>
        <v>0</v>
      </c>
      <c r="K224" s="233"/>
      <c r="L224" s="44"/>
      <c r="M224" s="234" t="s">
        <v>1</v>
      </c>
      <c r="N224" s="235" t="s">
        <v>43</v>
      </c>
      <c r="O224" s="91"/>
      <c r="P224" s="236">
        <f>O224*H224</f>
        <v>0</v>
      </c>
      <c r="Q224" s="236">
        <v>0.0027299999999999998</v>
      </c>
      <c r="R224" s="236">
        <f>Q224*H224</f>
        <v>0.0081899999999999994</v>
      </c>
      <c r="S224" s="236">
        <v>0</v>
      </c>
      <c r="T224" s="236">
        <f>S224*H224</f>
        <v>0</v>
      </c>
      <c r="U224" s="23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238</v>
      </c>
      <c r="AT224" s="238" t="s">
        <v>164</v>
      </c>
      <c r="AU224" s="238" t="s">
        <v>88</v>
      </c>
      <c r="AY224" s="17" t="s">
        <v>162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86</v>
      </c>
      <c r="BK224" s="239">
        <f>ROUND(I224*H224,2)</f>
        <v>0</v>
      </c>
      <c r="BL224" s="17" t="s">
        <v>238</v>
      </c>
      <c r="BM224" s="238" t="s">
        <v>648</v>
      </c>
    </row>
    <row r="225" s="2" customFormat="1">
      <c r="A225" s="38"/>
      <c r="B225" s="39"/>
      <c r="C225" s="40"/>
      <c r="D225" s="242" t="s">
        <v>340</v>
      </c>
      <c r="E225" s="40"/>
      <c r="F225" s="274" t="s">
        <v>603</v>
      </c>
      <c r="G225" s="40"/>
      <c r="H225" s="40"/>
      <c r="I225" s="275"/>
      <c r="J225" s="40"/>
      <c r="K225" s="40"/>
      <c r="L225" s="44"/>
      <c r="M225" s="276"/>
      <c r="N225" s="277"/>
      <c r="O225" s="91"/>
      <c r="P225" s="91"/>
      <c r="Q225" s="91"/>
      <c r="R225" s="91"/>
      <c r="S225" s="91"/>
      <c r="T225" s="91"/>
      <c r="U225" s="92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340</v>
      </c>
      <c r="AU225" s="17" t="s">
        <v>88</v>
      </c>
    </row>
    <row r="226" s="2" customFormat="1" ht="37.8" customHeight="1">
      <c r="A226" s="38"/>
      <c r="B226" s="39"/>
      <c r="C226" s="226" t="s">
        <v>386</v>
      </c>
      <c r="D226" s="226" t="s">
        <v>164</v>
      </c>
      <c r="E226" s="227" t="s">
        <v>650</v>
      </c>
      <c r="F226" s="228" t="s">
        <v>651</v>
      </c>
      <c r="G226" s="229" t="s">
        <v>256</v>
      </c>
      <c r="H226" s="230">
        <v>2</v>
      </c>
      <c r="I226" s="231"/>
      <c r="J226" s="232">
        <f>ROUND(I226*H226,2)</f>
        <v>0</v>
      </c>
      <c r="K226" s="233"/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0.0028500000000000001</v>
      </c>
      <c r="R226" s="236">
        <f>Q226*H226</f>
        <v>0.0057000000000000002</v>
      </c>
      <c r="S226" s="236">
        <v>0</v>
      </c>
      <c r="T226" s="236">
        <f>S226*H226</f>
        <v>0</v>
      </c>
      <c r="U226" s="23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238</v>
      </c>
      <c r="AT226" s="238" t="s">
        <v>164</v>
      </c>
      <c r="AU226" s="238" t="s">
        <v>88</v>
      </c>
      <c r="AY226" s="17" t="s">
        <v>162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86</v>
      </c>
      <c r="BK226" s="239">
        <f>ROUND(I226*H226,2)</f>
        <v>0</v>
      </c>
      <c r="BL226" s="17" t="s">
        <v>238</v>
      </c>
      <c r="BM226" s="238" t="s">
        <v>652</v>
      </c>
    </row>
    <row r="227" s="2" customFormat="1">
      <c r="A227" s="38"/>
      <c r="B227" s="39"/>
      <c r="C227" s="40"/>
      <c r="D227" s="242" t="s">
        <v>340</v>
      </c>
      <c r="E227" s="40"/>
      <c r="F227" s="274" t="s">
        <v>603</v>
      </c>
      <c r="G227" s="40"/>
      <c r="H227" s="40"/>
      <c r="I227" s="275"/>
      <c r="J227" s="40"/>
      <c r="K227" s="40"/>
      <c r="L227" s="44"/>
      <c r="M227" s="276"/>
      <c r="N227" s="277"/>
      <c r="O227" s="91"/>
      <c r="P227" s="91"/>
      <c r="Q227" s="91"/>
      <c r="R227" s="91"/>
      <c r="S227" s="91"/>
      <c r="T227" s="91"/>
      <c r="U227" s="92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340</v>
      </c>
      <c r="AU227" s="17" t="s">
        <v>88</v>
      </c>
    </row>
    <row r="228" s="2" customFormat="1" ht="14.4" customHeight="1">
      <c r="A228" s="38"/>
      <c r="B228" s="39"/>
      <c r="C228" s="226" t="s">
        <v>391</v>
      </c>
      <c r="D228" s="226" t="s">
        <v>164</v>
      </c>
      <c r="E228" s="227" t="s">
        <v>654</v>
      </c>
      <c r="F228" s="228" t="s">
        <v>655</v>
      </c>
      <c r="G228" s="229" t="s">
        <v>266</v>
      </c>
      <c r="H228" s="230">
        <v>54</v>
      </c>
      <c r="I228" s="231"/>
      <c r="J228" s="232">
        <f>ROUND(I228*H228,2)</f>
        <v>0</v>
      </c>
      <c r="K228" s="233"/>
      <c r="L228" s="44"/>
      <c r="M228" s="234" t="s">
        <v>1</v>
      </c>
      <c r="N228" s="235" t="s">
        <v>43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0.0025999999999999999</v>
      </c>
      <c r="T228" s="236">
        <f>S228*H228</f>
        <v>0.1404</v>
      </c>
      <c r="U228" s="23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238</v>
      </c>
      <c r="AT228" s="238" t="s">
        <v>164</v>
      </c>
      <c r="AU228" s="238" t="s">
        <v>88</v>
      </c>
      <c r="AY228" s="17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86</v>
      </c>
      <c r="BK228" s="239">
        <f>ROUND(I228*H228,2)</f>
        <v>0</v>
      </c>
      <c r="BL228" s="17" t="s">
        <v>238</v>
      </c>
      <c r="BM228" s="238" t="s">
        <v>656</v>
      </c>
    </row>
    <row r="229" s="2" customFormat="1" ht="14.4" customHeight="1">
      <c r="A229" s="38"/>
      <c r="B229" s="39"/>
      <c r="C229" s="226" t="s">
        <v>396</v>
      </c>
      <c r="D229" s="226" t="s">
        <v>164</v>
      </c>
      <c r="E229" s="227" t="s">
        <v>658</v>
      </c>
      <c r="F229" s="228" t="s">
        <v>659</v>
      </c>
      <c r="G229" s="229" t="s">
        <v>266</v>
      </c>
      <c r="H229" s="230">
        <v>54</v>
      </c>
      <c r="I229" s="231"/>
      <c r="J229" s="232">
        <f>ROUND(I229*H229,2)</f>
        <v>0</v>
      </c>
      <c r="K229" s="233"/>
      <c r="L229" s="44"/>
      <c r="M229" s="234" t="s">
        <v>1</v>
      </c>
      <c r="N229" s="235" t="s">
        <v>43</v>
      </c>
      <c r="O229" s="91"/>
      <c r="P229" s="236">
        <f>O229*H229</f>
        <v>0</v>
      </c>
      <c r="Q229" s="236">
        <v>0.0028600000000000001</v>
      </c>
      <c r="R229" s="236">
        <f>Q229*H229</f>
        <v>0.15443999999999999</v>
      </c>
      <c r="S229" s="236">
        <v>0</v>
      </c>
      <c r="T229" s="236">
        <f>S229*H229</f>
        <v>0</v>
      </c>
      <c r="U229" s="23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238</v>
      </c>
      <c r="AT229" s="238" t="s">
        <v>164</v>
      </c>
      <c r="AU229" s="238" t="s">
        <v>88</v>
      </c>
      <c r="AY229" s="17" t="s">
        <v>162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86</v>
      </c>
      <c r="BK229" s="239">
        <f>ROUND(I229*H229,2)</f>
        <v>0</v>
      </c>
      <c r="BL229" s="17" t="s">
        <v>238</v>
      </c>
      <c r="BM229" s="238" t="s">
        <v>660</v>
      </c>
    </row>
    <row r="230" s="2" customFormat="1" ht="24.15" customHeight="1">
      <c r="A230" s="38"/>
      <c r="B230" s="39"/>
      <c r="C230" s="226" t="s">
        <v>401</v>
      </c>
      <c r="D230" s="226" t="s">
        <v>164</v>
      </c>
      <c r="E230" s="227" t="s">
        <v>662</v>
      </c>
      <c r="F230" s="228" t="s">
        <v>663</v>
      </c>
      <c r="G230" s="229" t="s">
        <v>256</v>
      </c>
      <c r="H230" s="230">
        <v>4</v>
      </c>
      <c r="I230" s="231"/>
      <c r="J230" s="232">
        <f>ROUND(I230*H230,2)</f>
        <v>0</v>
      </c>
      <c r="K230" s="233"/>
      <c r="L230" s="44"/>
      <c r="M230" s="234" t="s">
        <v>1</v>
      </c>
      <c r="N230" s="235" t="s">
        <v>43</v>
      </c>
      <c r="O230" s="91"/>
      <c r="P230" s="236">
        <f>O230*H230</f>
        <v>0</v>
      </c>
      <c r="Q230" s="236">
        <v>0.00048000000000000001</v>
      </c>
      <c r="R230" s="236">
        <f>Q230*H230</f>
        <v>0.0019200000000000001</v>
      </c>
      <c r="S230" s="236">
        <v>0</v>
      </c>
      <c r="T230" s="236">
        <f>S230*H230</f>
        <v>0</v>
      </c>
      <c r="U230" s="23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238</v>
      </c>
      <c r="AT230" s="238" t="s">
        <v>164</v>
      </c>
      <c r="AU230" s="238" t="s">
        <v>88</v>
      </c>
      <c r="AY230" s="17" t="s">
        <v>162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86</v>
      </c>
      <c r="BK230" s="239">
        <f>ROUND(I230*H230,2)</f>
        <v>0</v>
      </c>
      <c r="BL230" s="17" t="s">
        <v>238</v>
      </c>
      <c r="BM230" s="238" t="s">
        <v>664</v>
      </c>
    </row>
    <row r="231" s="2" customFormat="1" ht="24.15" customHeight="1">
      <c r="A231" s="38"/>
      <c r="B231" s="39"/>
      <c r="C231" s="226" t="s">
        <v>406</v>
      </c>
      <c r="D231" s="226" t="s">
        <v>164</v>
      </c>
      <c r="E231" s="227" t="s">
        <v>666</v>
      </c>
      <c r="F231" s="228" t="s">
        <v>667</v>
      </c>
      <c r="G231" s="229" t="s">
        <v>266</v>
      </c>
      <c r="H231" s="230">
        <v>54</v>
      </c>
      <c r="I231" s="231"/>
      <c r="J231" s="232">
        <f>ROUND(I231*H231,2)</f>
        <v>0</v>
      </c>
      <c r="K231" s="233"/>
      <c r="L231" s="44"/>
      <c r="M231" s="234" t="s">
        <v>1</v>
      </c>
      <c r="N231" s="235" t="s">
        <v>43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6">
        <f>S231*H231</f>
        <v>0</v>
      </c>
      <c r="U231" s="23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238</v>
      </c>
      <c r="AT231" s="238" t="s">
        <v>164</v>
      </c>
      <c r="AU231" s="238" t="s">
        <v>88</v>
      </c>
      <c r="AY231" s="17" t="s">
        <v>162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86</v>
      </c>
      <c r="BK231" s="239">
        <f>ROUND(I231*H231,2)</f>
        <v>0</v>
      </c>
      <c r="BL231" s="17" t="s">
        <v>238</v>
      </c>
      <c r="BM231" s="238" t="s">
        <v>668</v>
      </c>
    </row>
    <row r="232" s="2" customFormat="1" ht="37.8" customHeight="1">
      <c r="A232" s="38"/>
      <c r="B232" s="39"/>
      <c r="C232" s="226" t="s">
        <v>411</v>
      </c>
      <c r="D232" s="226" t="s">
        <v>164</v>
      </c>
      <c r="E232" s="227" t="s">
        <v>670</v>
      </c>
      <c r="F232" s="228" t="s">
        <v>671</v>
      </c>
      <c r="G232" s="229" t="s">
        <v>256</v>
      </c>
      <c r="H232" s="230">
        <v>2</v>
      </c>
      <c r="I232" s="231"/>
      <c r="J232" s="232">
        <f>ROUND(I232*H232,2)</f>
        <v>0</v>
      </c>
      <c r="K232" s="233"/>
      <c r="L232" s="44"/>
      <c r="M232" s="234" t="s">
        <v>1</v>
      </c>
      <c r="N232" s="235" t="s">
        <v>43</v>
      </c>
      <c r="O232" s="91"/>
      <c r="P232" s="236">
        <f>O232*H232</f>
        <v>0</v>
      </c>
      <c r="Q232" s="236">
        <v>0.0014</v>
      </c>
      <c r="R232" s="236">
        <f>Q232*H232</f>
        <v>0.0028</v>
      </c>
      <c r="S232" s="236">
        <v>0</v>
      </c>
      <c r="T232" s="236">
        <f>S232*H232</f>
        <v>0</v>
      </c>
      <c r="U232" s="23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238</v>
      </c>
      <c r="AT232" s="238" t="s">
        <v>164</v>
      </c>
      <c r="AU232" s="238" t="s">
        <v>88</v>
      </c>
      <c r="AY232" s="17" t="s">
        <v>162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86</v>
      </c>
      <c r="BK232" s="239">
        <f>ROUND(I232*H232,2)</f>
        <v>0</v>
      </c>
      <c r="BL232" s="17" t="s">
        <v>238</v>
      </c>
      <c r="BM232" s="238" t="s">
        <v>672</v>
      </c>
    </row>
    <row r="233" s="2" customFormat="1" ht="24.15" customHeight="1">
      <c r="A233" s="38"/>
      <c r="B233" s="39"/>
      <c r="C233" s="226" t="s">
        <v>418</v>
      </c>
      <c r="D233" s="226" t="s">
        <v>164</v>
      </c>
      <c r="E233" s="227" t="s">
        <v>827</v>
      </c>
      <c r="F233" s="228" t="s">
        <v>828</v>
      </c>
      <c r="G233" s="229" t="s">
        <v>414</v>
      </c>
      <c r="H233" s="278"/>
      <c r="I233" s="231"/>
      <c r="J233" s="232">
        <f>ROUND(I233*H233,2)</f>
        <v>0</v>
      </c>
      <c r="K233" s="233"/>
      <c r="L233" s="44"/>
      <c r="M233" s="234" t="s">
        <v>1</v>
      </c>
      <c r="N233" s="235" t="s">
        <v>43</v>
      </c>
      <c r="O233" s="91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6">
        <f>S233*H233</f>
        <v>0</v>
      </c>
      <c r="U233" s="23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238</v>
      </c>
      <c r="AT233" s="238" t="s">
        <v>164</v>
      </c>
      <c r="AU233" s="238" t="s">
        <v>88</v>
      </c>
      <c r="AY233" s="17" t="s">
        <v>162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86</v>
      </c>
      <c r="BK233" s="239">
        <f>ROUND(I233*H233,2)</f>
        <v>0</v>
      </c>
      <c r="BL233" s="17" t="s">
        <v>238</v>
      </c>
      <c r="BM233" s="238" t="s">
        <v>829</v>
      </c>
    </row>
    <row r="234" s="12" customFormat="1" ht="22.8" customHeight="1">
      <c r="A234" s="12"/>
      <c r="B234" s="210"/>
      <c r="C234" s="211"/>
      <c r="D234" s="212" t="s">
        <v>77</v>
      </c>
      <c r="E234" s="224" t="s">
        <v>677</v>
      </c>
      <c r="F234" s="224" t="s">
        <v>678</v>
      </c>
      <c r="G234" s="211"/>
      <c r="H234" s="211"/>
      <c r="I234" s="214"/>
      <c r="J234" s="225">
        <f>BK234</f>
        <v>0</v>
      </c>
      <c r="K234" s="211"/>
      <c r="L234" s="216"/>
      <c r="M234" s="217"/>
      <c r="N234" s="218"/>
      <c r="O234" s="218"/>
      <c r="P234" s="219">
        <f>SUM(P235:P240)</f>
        <v>0</v>
      </c>
      <c r="Q234" s="218"/>
      <c r="R234" s="219">
        <f>SUM(R235:R240)</f>
        <v>0.8193824999999999</v>
      </c>
      <c r="S234" s="218"/>
      <c r="T234" s="219">
        <f>SUM(T235:T240)</f>
        <v>1.7010000000000001</v>
      </c>
      <c r="U234" s="220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1" t="s">
        <v>88</v>
      </c>
      <c r="AT234" s="222" t="s">
        <v>77</v>
      </c>
      <c r="AU234" s="222" t="s">
        <v>86</v>
      </c>
      <c r="AY234" s="221" t="s">
        <v>162</v>
      </c>
      <c r="BK234" s="223">
        <f>SUM(BK235:BK240)</f>
        <v>0</v>
      </c>
    </row>
    <row r="235" s="2" customFormat="1" ht="24.15" customHeight="1">
      <c r="A235" s="38"/>
      <c r="B235" s="39"/>
      <c r="C235" s="226" t="s">
        <v>632</v>
      </c>
      <c r="D235" s="226" t="s">
        <v>164</v>
      </c>
      <c r="E235" s="227" t="s">
        <v>687</v>
      </c>
      <c r="F235" s="228" t="s">
        <v>688</v>
      </c>
      <c r="G235" s="229" t="s">
        <v>167</v>
      </c>
      <c r="H235" s="230">
        <v>283.5</v>
      </c>
      <c r="I235" s="231"/>
      <c r="J235" s="232">
        <f>ROUND(I235*H235,2)</f>
        <v>0</v>
      </c>
      <c r="K235" s="233"/>
      <c r="L235" s="44"/>
      <c r="M235" s="234" t="s">
        <v>1</v>
      </c>
      <c r="N235" s="235" t="s">
        <v>43</v>
      </c>
      <c r="O235" s="91"/>
      <c r="P235" s="236">
        <f>O235*H235</f>
        <v>0</v>
      </c>
      <c r="Q235" s="236">
        <v>0</v>
      </c>
      <c r="R235" s="236">
        <f>Q235*H235</f>
        <v>0</v>
      </c>
      <c r="S235" s="236">
        <v>0.0060000000000000001</v>
      </c>
      <c r="T235" s="236">
        <f>S235*H235</f>
        <v>1.7010000000000001</v>
      </c>
      <c r="U235" s="237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238</v>
      </c>
      <c r="AT235" s="238" t="s">
        <v>164</v>
      </c>
      <c r="AU235" s="238" t="s">
        <v>88</v>
      </c>
      <c r="AY235" s="17" t="s">
        <v>162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86</v>
      </c>
      <c r="BK235" s="239">
        <f>ROUND(I235*H235,2)</f>
        <v>0</v>
      </c>
      <c r="BL235" s="17" t="s">
        <v>238</v>
      </c>
      <c r="BM235" s="238" t="s">
        <v>689</v>
      </c>
    </row>
    <row r="236" s="2" customFormat="1" ht="24.15" customHeight="1">
      <c r="A236" s="38"/>
      <c r="B236" s="39"/>
      <c r="C236" s="226" t="s">
        <v>637</v>
      </c>
      <c r="D236" s="226" t="s">
        <v>164</v>
      </c>
      <c r="E236" s="227" t="s">
        <v>691</v>
      </c>
      <c r="F236" s="228" t="s">
        <v>692</v>
      </c>
      <c r="G236" s="229" t="s">
        <v>167</v>
      </c>
      <c r="H236" s="230">
        <v>283.5</v>
      </c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6">
        <f>S236*H236</f>
        <v>0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238</v>
      </c>
      <c r="AT236" s="238" t="s">
        <v>164</v>
      </c>
      <c r="AU236" s="238" t="s">
        <v>88</v>
      </c>
      <c r="AY236" s="17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86</v>
      </c>
      <c r="BK236" s="239">
        <f>ROUND(I236*H236,2)</f>
        <v>0</v>
      </c>
      <c r="BL236" s="17" t="s">
        <v>238</v>
      </c>
      <c r="BM236" s="238" t="s">
        <v>693</v>
      </c>
    </row>
    <row r="237" s="2" customFormat="1" ht="37.8" customHeight="1">
      <c r="A237" s="38"/>
      <c r="B237" s="39"/>
      <c r="C237" s="252" t="s">
        <v>641</v>
      </c>
      <c r="D237" s="252" t="s">
        <v>218</v>
      </c>
      <c r="E237" s="253" t="s">
        <v>695</v>
      </c>
      <c r="F237" s="254" t="s">
        <v>696</v>
      </c>
      <c r="G237" s="255" t="s">
        <v>167</v>
      </c>
      <c r="H237" s="256">
        <v>326.02499999999998</v>
      </c>
      <c r="I237" s="257"/>
      <c r="J237" s="258">
        <f>ROUND(I237*H237,2)</f>
        <v>0</v>
      </c>
      <c r="K237" s="259"/>
      <c r="L237" s="260"/>
      <c r="M237" s="261" t="s">
        <v>1</v>
      </c>
      <c r="N237" s="262" t="s">
        <v>43</v>
      </c>
      <c r="O237" s="91"/>
      <c r="P237" s="236">
        <f>O237*H237</f>
        <v>0</v>
      </c>
      <c r="Q237" s="236">
        <v>0.0025000000000000001</v>
      </c>
      <c r="R237" s="236">
        <f>Q237*H237</f>
        <v>0.81506249999999991</v>
      </c>
      <c r="S237" s="236">
        <v>0</v>
      </c>
      <c r="T237" s="236">
        <f>S237*H237</f>
        <v>0</v>
      </c>
      <c r="U237" s="23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323</v>
      </c>
      <c r="AT237" s="238" t="s">
        <v>218</v>
      </c>
      <c r="AU237" s="238" t="s">
        <v>88</v>
      </c>
      <c r="AY237" s="17" t="s">
        <v>162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86</v>
      </c>
      <c r="BK237" s="239">
        <f>ROUND(I237*H237,2)</f>
        <v>0</v>
      </c>
      <c r="BL237" s="17" t="s">
        <v>238</v>
      </c>
      <c r="BM237" s="238" t="s">
        <v>697</v>
      </c>
    </row>
    <row r="238" s="13" customFormat="1">
      <c r="A238" s="13"/>
      <c r="B238" s="240"/>
      <c r="C238" s="241"/>
      <c r="D238" s="242" t="s">
        <v>178</v>
      </c>
      <c r="E238" s="243" t="s">
        <v>1</v>
      </c>
      <c r="F238" s="244" t="s">
        <v>830</v>
      </c>
      <c r="G238" s="241"/>
      <c r="H238" s="245">
        <v>326.02499999999998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49"/>
      <c r="U238" s="250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178</v>
      </c>
      <c r="AU238" s="251" t="s">
        <v>88</v>
      </c>
      <c r="AV238" s="13" t="s">
        <v>88</v>
      </c>
      <c r="AW238" s="13" t="s">
        <v>34</v>
      </c>
      <c r="AX238" s="13" t="s">
        <v>86</v>
      </c>
      <c r="AY238" s="251" t="s">
        <v>162</v>
      </c>
    </row>
    <row r="239" s="2" customFormat="1" ht="14.4" customHeight="1">
      <c r="A239" s="38"/>
      <c r="B239" s="39"/>
      <c r="C239" s="226" t="s">
        <v>645</v>
      </c>
      <c r="D239" s="226" t="s">
        <v>164</v>
      </c>
      <c r="E239" s="227" t="s">
        <v>700</v>
      </c>
      <c r="F239" s="228" t="s">
        <v>701</v>
      </c>
      <c r="G239" s="229" t="s">
        <v>266</v>
      </c>
      <c r="H239" s="230">
        <v>54</v>
      </c>
      <c r="I239" s="231"/>
      <c r="J239" s="232">
        <f>ROUND(I239*H239,2)</f>
        <v>0</v>
      </c>
      <c r="K239" s="233"/>
      <c r="L239" s="44"/>
      <c r="M239" s="234" t="s">
        <v>1</v>
      </c>
      <c r="N239" s="235" t="s">
        <v>43</v>
      </c>
      <c r="O239" s="91"/>
      <c r="P239" s="236">
        <f>O239*H239</f>
        <v>0</v>
      </c>
      <c r="Q239" s="236">
        <v>8.0000000000000007E-05</v>
      </c>
      <c r="R239" s="236">
        <f>Q239*H239</f>
        <v>0.0043200000000000001</v>
      </c>
      <c r="S239" s="236">
        <v>0</v>
      </c>
      <c r="T239" s="236">
        <f>S239*H239</f>
        <v>0</v>
      </c>
      <c r="U239" s="23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238</v>
      </c>
      <c r="AT239" s="238" t="s">
        <v>164</v>
      </c>
      <c r="AU239" s="238" t="s">
        <v>88</v>
      </c>
      <c r="AY239" s="17" t="s">
        <v>162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86</v>
      </c>
      <c r="BK239" s="239">
        <f>ROUND(I239*H239,2)</f>
        <v>0</v>
      </c>
      <c r="BL239" s="17" t="s">
        <v>238</v>
      </c>
      <c r="BM239" s="238" t="s">
        <v>702</v>
      </c>
    </row>
    <row r="240" s="2" customFormat="1" ht="24.15" customHeight="1">
      <c r="A240" s="38"/>
      <c r="B240" s="39"/>
      <c r="C240" s="226" t="s">
        <v>649</v>
      </c>
      <c r="D240" s="226" t="s">
        <v>164</v>
      </c>
      <c r="E240" s="227" t="s">
        <v>831</v>
      </c>
      <c r="F240" s="228" t="s">
        <v>832</v>
      </c>
      <c r="G240" s="229" t="s">
        <v>414</v>
      </c>
      <c r="H240" s="278"/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6">
        <f>S240*H240</f>
        <v>0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238</v>
      </c>
      <c r="AT240" s="238" t="s">
        <v>164</v>
      </c>
      <c r="AU240" s="238" t="s">
        <v>88</v>
      </c>
      <c r="AY240" s="17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86</v>
      </c>
      <c r="BK240" s="239">
        <f>ROUND(I240*H240,2)</f>
        <v>0</v>
      </c>
      <c r="BL240" s="17" t="s">
        <v>238</v>
      </c>
      <c r="BM240" s="238" t="s">
        <v>833</v>
      </c>
    </row>
    <row r="241" s="12" customFormat="1" ht="22.8" customHeight="1">
      <c r="A241" s="12"/>
      <c r="B241" s="210"/>
      <c r="C241" s="211"/>
      <c r="D241" s="212" t="s">
        <v>77</v>
      </c>
      <c r="E241" s="224" t="s">
        <v>707</v>
      </c>
      <c r="F241" s="224" t="s">
        <v>708</v>
      </c>
      <c r="G241" s="211"/>
      <c r="H241" s="211"/>
      <c r="I241" s="214"/>
      <c r="J241" s="225">
        <f>BK241</f>
        <v>0</v>
      </c>
      <c r="K241" s="211"/>
      <c r="L241" s="216"/>
      <c r="M241" s="217"/>
      <c r="N241" s="218"/>
      <c r="O241" s="218"/>
      <c r="P241" s="219">
        <f>SUM(P242:P243)</f>
        <v>0</v>
      </c>
      <c r="Q241" s="218"/>
      <c r="R241" s="219">
        <f>SUM(R242:R243)</f>
        <v>5.0000000000000002E-05</v>
      </c>
      <c r="S241" s="218"/>
      <c r="T241" s="219">
        <f>SUM(T242:T243)</f>
        <v>0</v>
      </c>
      <c r="U241" s="220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1" t="s">
        <v>88</v>
      </c>
      <c r="AT241" s="222" t="s">
        <v>77</v>
      </c>
      <c r="AU241" s="222" t="s">
        <v>86</v>
      </c>
      <c r="AY241" s="221" t="s">
        <v>162</v>
      </c>
      <c r="BK241" s="223">
        <f>SUM(BK242:BK243)</f>
        <v>0</v>
      </c>
    </row>
    <row r="242" s="2" customFormat="1" ht="49.05" customHeight="1">
      <c r="A242" s="38"/>
      <c r="B242" s="39"/>
      <c r="C242" s="226" t="s">
        <v>653</v>
      </c>
      <c r="D242" s="226" t="s">
        <v>164</v>
      </c>
      <c r="E242" s="227" t="s">
        <v>834</v>
      </c>
      <c r="F242" s="228" t="s">
        <v>835</v>
      </c>
      <c r="G242" s="229" t="s">
        <v>256</v>
      </c>
      <c r="H242" s="230">
        <v>1</v>
      </c>
      <c r="I242" s="231"/>
      <c r="J242" s="232">
        <f>ROUND(I242*H242,2)</f>
        <v>0</v>
      </c>
      <c r="K242" s="233"/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5.0000000000000002E-05</v>
      </c>
      <c r="R242" s="236">
        <f>Q242*H242</f>
        <v>5.0000000000000002E-05</v>
      </c>
      <c r="S242" s="236">
        <v>0</v>
      </c>
      <c r="T242" s="236">
        <f>S242*H242</f>
        <v>0</v>
      </c>
      <c r="U242" s="237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238</v>
      </c>
      <c r="AT242" s="238" t="s">
        <v>164</v>
      </c>
      <c r="AU242" s="238" t="s">
        <v>88</v>
      </c>
      <c r="AY242" s="17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86</v>
      </c>
      <c r="BK242" s="239">
        <f>ROUND(I242*H242,2)</f>
        <v>0</v>
      </c>
      <c r="BL242" s="17" t="s">
        <v>238</v>
      </c>
      <c r="BM242" s="238" t="s">
        <v>836</v>
      </c>
    </row>
    <row r="243" s="2" customFormat="1" ht="24.15" customHeight="1">
      <c r="A243" s="38"/>
      <c r="B243" s="39"/>
      <c r="C243" s="226" t="s">
        <v>657</v>
      </c>
      <c r="D243" s="226" t="s">
        <v>164</v>
      </c>
      <c r="E243" s="227" t="s">
        <v>837</v>
      </c>
      <c r="F243" s="228" t="s">
        <v>838</v>
      </c>
      <c r="G243" s="229" t="s">
        <v>414</v>
      </c>
      <c r="H243" s="278"/>
      <c r="I243" s="231"/>
      <c r="J243" s="232">
        <f>ROUND(I243*H243,2)</f>
        <v>0</v>
      </c>
      <c r="K243" s="233"/>
      <c r="L243" s="44"/>
      <c r="M243" s="234" t="s">
        <v>1</v>
      </c>
      <c r="N243" s="235" t="s">
        <v>43</v>
      </c>
      <c r="O243" s="91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6">
        <f>S243*H243</f>
        <v>0</v>
      </c>
      <c r="U243" s="23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238</v>
      </c>
      <c r="AT243" s="238" t="s">
        <v>164</v>
      </c>
      <c r="AU243" s="238" t="s">
        <v>88</v>
      </c>
      <c r="AY243" s="17" t="s">
        <v>162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86</v>
      </c>
      <c r="BK243" s="239">
        <f>ROUND(I243*H243,2)</f>
        <v>0</v>
      </c>
      <c r="BL243" s="17" t="s">
        <v>238</v>
      </c>
      <c r="BM243" s="238" t="s">
        <v>839</v>
      </c>
    </row>
    <row r="244" s="12" customFormat="1" ht="22.8" customHeight="1">
      <c r="A244" s="12"/>
      <c r="B244" s="210"/>
      <c r="C244" s="211"/>
      <c r="D244" s="212" t="s">
        <v>77</v>
      </c>
      <c r="E244" s="224" t="s">
        <v>722</v>
      </c>
      <c r="F244" s="224" t="s">
        <v>723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SUM(P245:P251)</f>
        <v>0</v>
      </c>
      <c r="Q244" s="218"/>
      <c r="R244" s="219">
        <f>SUM(R245:R251)</f>
        <v>0.10543569999999998</v>
      </c>
      <c r="S244" s="218"/>
      <c r="T244" s="219">
        <f>SUM(T245:T251)</f>
        <v>0</v>
      </c>
      <c r="U244" s="220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88</v>
      </c>
      <c r="AT244" s="222" t="s">
        <v>77</v>
      </c>
      <c r="AU244" s="222" t="s">
        <v>86</v>
      </c>
      <c r="AY244" s="221" t="s">
        <v>162</v>
      </c>
      <c r="BK244" s="223">
        <f>SUM(BK245:BK251)</f>
        <v>0</v>
      </c>
    </row>
    <row r="245" s="2" customFormat="1" ht="24.15" customHeight="1">
      <c r="A245" s="38"/>
      <c r="B245" s="39"/>
      <c r="C245" s="226" t="s">
        <v>661</v>
      </c>
      <c r="D245" s="226" t="s">
        <v>164</v>
      </c>
      <c r="E245" s="227" t="s">
        <v>736</v>
      </c>
      <c r="F245" s="228" t="s">
        <v>737</v>
      </c>
      <c r="G245" s="229" t="s">
        <v>167</v>
      </c>
      <c r="H245" s="230">
        <v>261.63</v>
      </c>
      <c r="I245" s="231"/>
      <c r="J245" s="232">
        <f>ROUND(I245*H245,2)</f>
        <v>0</v>
      </c>
      <c r="K245" s="233"/>
      <c r="L245" s="44"/>
      <c r="M245" s="234" t="s">
        <v>1</v>
      </c>
      <c r="N245" s="235" t="s">
        <v>43</v>
      </c>
      <c r="O245" s="91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6">
        <f>S245*H245</f>
        <v>0</v>
      </c>
      <c r="U245" s="23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238</v>
      </c>
      <c r="AT245" s="238" t="s">
        <v>164</v>
      </c>
      <c r="AU245" s="238" t="s">
        <v>88</v>
      </c>
      <c r="AY245" s="17" t="s">
        <v>162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86</v>
      </c>
      <c r="BK245" s="239">
        <f>ROUND(I245*H245,2)</f>
        <v>0</v>
      </c>
      <c r="BL245" s="17" t="s">
        <v>238</v>
      </c>
      <c r="BM245" s="238" t="s">
        <v>738</v>
      </c>
    </row>
    <row r="246" s="13" customFormat="1">
      <c r="A246" s="13"/>
      <c r="B246" s="240"/>
      <c r="C246" s="241"/>
      <c r="D246" s="242" t="s">
        <v>178</v>
      </c>
      <c r="E246" s="243" t="s">
        <v>1</v>
      </c>
      <c r="F246" s="244" t="s">
        <v>840</v>
      </c>
      <c r="G246" s="241"/>
      <c r="H246" s="245">
        <v>261.63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49"/>
      <c r="U246" s="250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178</v>
      </c>
      <c r="AU246" s="251" t="s">
        <v>88</v>
      </c>
      <c r="AV246" s="13" t="s">
        <v>88</v>
      </c>
      <c r="AW246" s="13" t="s">
        <v>34</v>
      </c>
      <c r="AX246" s="13" t="s">
        <v>86</v>
      </c>
      <c r="AY246" s="251" t="s">
        <v>162</v>
      </c>
    </row>
    <row r="247" s="2" customFormat="1" ht="24.15" customHeight="1">
      <c r="A247" s="38"/>
      <c r="B247" s="39"/>
      <c r="C247" s="226" t="s">
        <v>665</v>
      </c>
      <c r="D247" s="226" t="s">
        <v>164</v>
      </c>
      <c r="E247" s="227" t="s">
        <v>841</v>
      </c>
      <c r="F247" s="228" t="s">
        <v>842</v>
      </c>
      <c r="G247" s="229" t="s">
        <v>167</v>
      </c>
      <c r="H247" s="230">
        <v>261.63</v>
      </c>
      <c r="I247" s="231"/>
      <c r="J247" s="232">
        <f>ROUND(I247*H247,2)</f>
        <v>0</v>
      </c>
      <c r="K247" s="233"/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0.00013999999999999999</v>
      </c>
      <c r="R247" s="236">
        <f>Q247*H247</f>
        <v>0.036628199999999993</v>
      </c>
      <c r="S247" s="236">
        <v>0</v>
      </c>
      <c r="T247" s="236">
        <f>S247*H247</f>
        <v>0</v>
      </c>
      <c r="U247" s="23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238</v>
      </c>
      <c r="AT247" s="238" t="s">
        <v>164</v>
      </c>
      <c r="AU247" s="238" t="s">
        <v>88</v>
      </c>
      <c r="AY247" s="17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86</v>
      </c>
      <c r="BK247" s="239">
        <f>ROUND(I247*H247,2)</f>
        <v>0</v>
      </c>
      <c r="BL247" s="17" t="s">
        <v>238</v>
      </c>
      <c r="BM247" s="238" t="s">
        <v>843</v>
      </c>
    </row>
    <row r="248" s="2" customFormat="1" ht="24.15" customHeight="1">
      <c r="A248" s="38"/>
      <c r="B248" s="39"/>
      <c r="C248" s="226" t="s">
        <v>669</v>
      </c>
      <c r="D248" s="226" t="s">
        <v>164</v>
      </c>
      <c r="E248" s="227" t="s">
        <v>747</v>
      </c>
      <c r="F248" s="228" t="s">
        <v>748</v>
      </c>
      <c r="G248" s="229" t="s">
        <v>167</v>
      </c>
      <c r="H248" s="230">
        <v>261.63</v>
      </c>
      <c r="I248" s="231"/>
      <c r="J248" s="232">
        <f>ROUND(I248*H248,2)</f>
        <v>0</v>
      </c>
      <c r="K248" s="233"/>
      <c r="L248" s="44"/>
      <c r="M248" s="234" t="s">
        <v>1</v>
      </c>
      <c r="N248" s="235" t="s">
        <v>43</v>
      </c>
      <c r="O248" s="91"/>
      <c r="P248" s="236">
        <f>O248*H248</f>
        <v>0</v>
      </c>
      <c r="Q248" s="236">
        <v>0.00025000000000000001</v>
      </c>
      <c r="R248" s="236">
        <f>Q248*H248</f>
        <v>0.065407499999999993</v>
      </c>
      <c r="S248" s="236">
        <v>0</v>
      </c>
      <c r="T248" s="236">
        <f>S248*H248</f>
        <v>0</v>
      </c>
      <c r="U248" s="237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238</v>
      </c>
      <c r="AT248" s="238" t="s">
        <v>164</v>
      </c>
      <c r="AU248" s="238" t="s">
        <v>88</v>
      </c>
      <c r="AY248" s="17" t="s">
        <v>162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86</v>
      </c>
      <c r="BK248" s="239">
        <f>ROUND(I248*H248,2)</f>
        <v>0</v>
      </c>
      <c r="BL248" s="17" t="s">
        <v>238</v>
      </c>
      <c r="BM248" s="238" t="s">
        <v>749</v>
      </c>
    </row>
    <row r="249" s="2" customFormat="1">
      <c r="A249" s="38"/>
      <c r="B249" s="39"/>
      <c r="C249" s="40"/>
      <c r="D249" s="242" t="s">
        <v>340</v>
      </c>
      <c r="E249" s="40"/>
      <c r="F249" s="274" t="s">
        <v>844</v>
      </c>
      <c r="G249" s="40"/>
      <c r="H249" s="40"/>
      <c r="I249" s="275"/>
      <c r="J249" s="40"/>
      <c r="K249" s="40"/>
      <c r="L249" s="44"/>
      <c r="M249" s="276"/>
      <c r="N249" s="277"/>
      <c r="O249" s="91"/>
      <c r="P249" s="91"/>
      <c r="Q249" s="91"/>
      <c r="R249" s="91"/>
      <c r="S249" s="91"/>
      <c r="T249" s="91"/>
      <c r="U249" s="92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340</v>
      </c>
      <c r="AU249" s="17" t="s">
        <v>88</v>
      </c>
    </row>
    <row r="250" s="2" customFormat="1" ht="24.15" customHeight="1">
      <c r="A250" s="38"/>
      <c r="B250" s="39"/>
      <c r="C250" s="226" t="s">
        <v>673</v>
      </c>
      <c r="D250" s="226" t="s">
        <v>164</v>
      </c>
      <c r="E250" s="227" t="s">
        <v>753</v>
      </c>
      <c r="F250" s="228" t="s">
        <v>754</v>
      </c>
      <c r="G250" s="229" t="s">
        <v>167</v>
      </c>
      <c r="H250" s="230">
        <v>5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2.0000000000000002E-05</v>
      </c>
      <c r="R250" s="236">
        <f>Q250*H250</f>
        <v>0.00010000000000000001</v>
      </c>
      <c r="S250" s="236">
        <v>0</v>
      </c>
      <c r="T250" s="236">
        <f>S250*H250</f>
        <v>0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238</v>
      </c>
      <c r="AT250" s="238" t="s">
        <v>164</v>
      </c>
      <c r="AU250" s="238" t="s">
        <v>88</v>
      </c>
      <c r="AY250" s="17" t="s">
        <v>162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86</v>
      </c>
      <c r="BK250" s="239">
        <f>ROUND(I250*H250,2)</f>
        <v>0</v>
      </c>
      <c r="BL250" s="17" t="s">
        <v>238</v>
      </c>
      <c r="BM250" s="238" t="s">
        <v>755</v>
      </c>
    </row>
    <row r="251" s="2" customFormat="1" ht="24.15" customHeight="1">
      <c r="A251" s="38"/>
      <c r="B251" s="39"/>
      <c r="C251" s="226" t="s">
        <v>679</v>
      </c>
      <c r="D251" s="226" t="s">
        <v>164</v>
      </c>
      <c r="E251" s="227" t="s">
        <v>757</v>
      </c>
      <c r="F251" s="228" t="s">
        <v>758</v>
      </c>
      <c r="G251" s="229" t="s">
        <v>167</v>
      </c>
      <c r="H251" s="230">
        <v>5</v>
      </c>
      <c r="I251" s="231"/>
      <c r="J251" s="232">
        <f>ROUND(I251*H251,2)</f>
        <v>0</v>
      </c>
      <c r="K251" s="233"/>
      <c r="L251" s="44"/>
      <c r="M251" s="279" t="s">
        <v>1</v>
      </c>
      <c r="N251" s="280" t="s">
        <v>43</v>
      </c>
      <c r="O251" s="281"/>
      <c r="P251" s="282">
        <f>O251*H251</f>
        <v>0</v>
      </c>
      <c r="Q251" s="282">
        <v>0.00066</v>
      </c>
      <c r="R251" s="282">
        <f>Q251*H251</f>
        <v>0.0033</v>
      </c>
      <c r="S251" s="282">
        <v>0</v>
      </c>
      <c r="T251" s="282">
        <f>S251*H251</f>
        <v>0</v>
      </c>
      <c r="U251" s="283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238</v>
      </c>
      <c r="AT251" s="238" t="s">
        <v>164</v>
      </c>
      <c r="AU251" s="238" t="s">
        <v>88</v>
      </c>
      <c r="AY251" s="17" t="s">
        <v>162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86</v>
      </c>
      <c r="BK251" s="239">
        <f>ROUND(I251*H251,2)</f>
        <v>0</v>
      </c>
      <c r="BL251" s="17" t="s">
        <v>238</v>
      </c>
      <c r="BM251" s="238" t="s">
        <v>759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67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bT7kLhxOaYR16WHV4FdQ9Ca7D3yqXMcxqGT/ytj67y4IPuAN/jcdE8tvQyKpKjomsMBgsf2FgLlNCzOUnNsCpQ==" hashValue="4AhlURbBqaHxQMb4ATM7jrN4DUAaY6UfBTTdSsNPSVEBZChyZIVcYFUu4j4l6buF1xbxOZbaPg5cP7toND8MkQ==" algorithmName="SHA-512" password="C1E4"/>
  <autoFilter ref="C129:K25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845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ROUND((SUM(BE134:BE451)),  2)</f>
        <v>0</v>
      </c>
      <c r="G33" s="38"/>
      <c r="H33" s="38"/>
      <c r="I33" s="164">
        <v>0.20999999999999999</v>
      </c>
      <c r="J33" s="163">
        <f>ROUND(((SUM(BE134:BE451))*I33),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ROUND((SUM(BF134:BF451)),  2)</f>
        <v>0</v>
      </c>
      <c r="G34" s="38"/>
      <c r="H34" s="38"/>
      <c r="I34" s="164">
        <v>0.14999999999999999</v>
      </c>
      <c r="J34" s="163">
        <f>ROUND(((SUM(BF134:BF451))*I34),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ROUND((SUM(BG134:BG451)),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ROUND((SUM(BH134:BH451)),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ROUND((SUM(BI134:BI451)),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Oprava vnějšího pláště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424</v>
      </c>
      <c r="E97" s="191"/>
      <c r="F97" s="191"/>
      <c r="G97" s="191"/>
      <c r="H97" s="191"/>
      <c r="I97" s="191"/>
      <c r="J97" s="192">
        <f>J135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135</v>
      </c>
      <c r="E98" s="191"/>
      <c r="F98" s="191"/>
      <c r="G98" s="191"/>
      <c r="H98" s="191"/>
      <c r="I98" s="191"/>
      <c r="J98" s="192">
        <f>J137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4"/>
      <c r="C99" s="133"/>
      <c r="D99" s="195" t="s">
        <v>138</v>
      </c>
      <c r="E99" s="196"/>
      <c r="F99" s="196"/>
      <c r="G99" s="196"/>
      <c r="H99" s="196"/>
      <c r="I99" s="196"/>
      <c r="J99" s="197">
        <f>J138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846</v>
      </c>
      <c r="E100" s="196"/>
      <c r="F100" s="196"/>
      <c r="G100" s="196"/>
      <c r="H100" s="196"/>
      <c r="I100" s="196"/>
      <c r="J100" s="197">
        <f>J164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847</v>
      </c>
      <c r="E101" s="196"/>
      <c r="F101" s="196"/>
      <c r="G101" s="196"/>
      <c r="H101" s="196"/>
      <c r="I101" s="196"/>
      <c r="J101" s="197">
        <f>J223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141</v>
      </c>
      <c r="E102" s="196"/>
      <c r="F102" s="196"/>
      <c r="G102" s="196"/>
      <c r="H102" s="196"/>
      <c r="I102" s="196"/>
      <c r="J102" s="197">
        <f>J285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142</v>
      </c>
      <c r="E103" s="196"/>
      <c r="F103" s="196"/>
      <c r="G103" s="196"/>
      <c r="H103" s="196"/>
      <c r="I103" s="196"/>
      <c r="J103" s="197">
        <f>J295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143</v>
      </c>
      <c r="E104" s="191"/>
      <c r="F104" s="191"/>
      <c r="G104" s="191"/>
      <c r="H104" s="191"/>
      <c r="I104" s="191"/>
      <c r="J104" s="192">
        <f>J297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4"/>
      <c r="C105" s="133"/>
      <c r="D105" s="195" t="s">
        <v>848</v>
      </c>
      <c r="E105" s="196"/>
      <c r="F105" s="196"/>
      <c r="G105" s="196"/>
      <c r="H105" s="196"/>
      <c r="I105" s="196"/>
      <c r="J105" s="197">
        <f>J298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849</v>
      </c>
      <c r="E106" s="196"/>
      <c r="F106" s="196"/>
      <c r="G106" s="196"/>
      <c r="H106" s="196"/>
      <c r="I106" s="196"/>
      <c r="J106" s="197">
        <f>J303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850</v>
      </c>
      <c r="E107" s="196"/>
      <c r="F107" s="196"/>
      <c r="G107" s="196"/>
      <c r="H107" s="196"/>
      <c r="I107" s="196"/>
      <c r="J107" s="197">
        <f>J315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430</v>
      </c>
      <c r="E108" s="196"/>
      <c r="F108" s="196"/>
      <c r="G108" s="196"/>
      <c r="H108" s="196"/>
      <c r="I108" s="196"/>
      <c r="J108" s="197">
        <f>J319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851</v>
      </c>
      <c r="E109" s="196"/>
      <c r="F109" s="196"/>
      <c r="G109" s="196"/>
      <c r="H109" s="196"/>
      <c r="I109" s="196"/>
      <c r="J109" s="197">
        <f>J340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432</v>
      </c>
      <c r="E110" s="196"/>
      <c r="F110" s="196"/>
      <c r="G110" s="196"/>
      <c r="H110" s="196"/>
      <c r="I110" s="196"/>
      <c r="J110" s="197">
        <f>J398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852</v>
      </c>
      <c r="E111" s="196"/>
      <c r="F111" s="196"/>
      <c r="G111" s="196"/>
      <c r="H111" s="196"/>
      <c r="I111" s="196"/>
      <c r="J111" s="197">
        <f>J416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853</v>
      </c>
      <c r="E112" s="196"/>
      <c r="F112" s="196"/>
      <c r="G112" s="196"/>
      <c r="H112" s="196"/>
      <c r="I112" s="196"/>
      <c r="J112" s="197">
        <f>J429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8"/>
      <c r="C113" s="189"/>
      <c r="D113" s="190" t="s">
        <v>854</v>
      </c>
      <c r="E113" s="191"/>
      <c r="F113" s="191"/>
      <c r="G113" s="191"/>
      <c r="H113" s="191"/>
      <c r="I113" s="191"/>
      <c r="J113" s="192">
        <f>J436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88"/>
      <c r="C114" s="189"/>
      <c r="D114" s="190" t="s">
        <v>855</v>
      </c>
      <c r="E114" s="191"/>
      <c r="F114" s="191"/>
      <c r="G114" s="191"/>
      <c r="H114" s="191"/>
      <c r="I114" s="191"/>
      <c r="J114" s="192">
        <f>J442</f>
        <v>0</v>
      </c>
      <c r="K114" s="189"/>
      <c r="L114" s="193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146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3" t="str">
        <f>E7</f>
        <v>Sedlčany ON - oprava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128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004 - Oprava vnějšího pláště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žst. Sedlčany</v>
      </c>
      <c r="G128" s="40"/>
      <c r="H128" s="40"/>
      <c r="I128" s="32" t="s">
        <v>22</v>
      </c>
      <c r="J128" s="79" t="str">
        <f>IF(J12="","",J12)</f>
        <v>14. 7. 2020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Správa železnic, státní organizace</v>
      </c>
      <c r="G130" s="40"/>
      <c r="H130" s="40"/>
      <c r="I130" s="32" t="s">
        <v>32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30</v>
      </c>
      <c r="D131" s="40"/>
      <c r="E131" s="40"/>
      <c r="F131" s="27" t="str">
        <f>IF(E18="","",E18)</f>
        <v>Vyplň údaj</v>
      </c>
      <c r="G131" s="40"/>
      <c r="H131" s="40"/>
      <c r="I131" s="32" t="s">
        <v>35</v>
      </c>
      <c r="J131" s="36" t="str">
        <f>E24</f>
        <v>L. Ulrich, DiS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9"/>
      <c r="B133" s="200"/>
      <c r="C133" s="201" t="s">
        <v>147</v>
      </c>
      <c r="D133" s="202" t="s">
        <v>63</v>
      </c>
      <c r="E133" s="202" t="s">
        <v>59</v>
      </c>
      <c r="F133" s="202" t="s">
        <v>60</v>
      </c>
      <c r="G133" s="202" t="s">
        <v>148</v>
      </c>
      <c r="H133" s="202" t="s">
        <v>149</v>
      </c>
      <c r="I133" s="202" t="s">
        <v>150</v>
      </c>
      <c r="J133" s="203" t="s">
        <v>132</v>
      </c>
      <c r="K133" s="204" t="s">
        <v>151</v>
      </c>
      <c r="L133" s="205"/>
      <c r="M133" s="100" t="s">
        <v>1</v>
      </c>
      <c r="N133" s="101" t="s">
        <v>42</v>
      </c>
      <c r="O133" s="101" t="s">
        <v>152</v>
      </c>
      <c r="P133" s="101" t="s">
        <v>153</v>
      </c>
      <c r="Q133" s="101" t="s">
        <v>154</v>
      </c>
      <c r="R133" s="101" t="s">
        <v>155</v>
      </c>
      <c r="S133" s="101" t="s">
        <v>156</v>
      </c>
      <c r="T133" s="101" t="s">
        <v>157</v>
      </c>
      <c r="U133" s="102" t="s">
        <v>158</v>
      </c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8"/>
      <c r="B134" s="39"/>
      <c r="C134" s="107" t="s">
        <v>159</v>
      </c>
      <c r="D134" s="40"/>
      <c r="E134" s="40"/>
      <c r="F134" s="40"/>
      <c r="G134" s="40"/>
      <c r="H134" s="40"/>
      <c r="I134" s="40"/>
      <c r="J134" s="206">
        <f>BK134</f>
        <v>0</v>
      </c>
      <c r="K134" s="40"/>
      <c r="L134" s="44"/>
      <c r="M134" s="103"/>
      <c r="N134" s="207"/>
      <c r="O134" s="104"/>
      <c r="P134" s="208">
        <f>P135+P137+P297+P436+P442</f>
        <v>0</v>
      </c>
      <c r="Q134" s="104"/>
      <c r="R134" s="208">
        <f>R135+R137+R297+R436+R442</f>
        <v>98.8827347</v>
      </c>
      <c r="S134" s="104"/>
      <c r="T134" s="208">
        <f>T135+T137+T297+T436+T442</f>
        <v>59.420192499999999</v>
      </c>
      <c r="U134" s="105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77</v>
      </c>
      <c r="AU134" s="17" t="s">
        <v>134</v>
      </c>
      <c r="BK134" s="209">
        <f>BK135+BK137+BK297+BK436+BK442</f>
        <v>0</v>
      </c>
    </row>
    <row r="135" s="12" customFormat="1" ht="25.92" customHeight="1">
      <c r="A135" s="12"/>
      <c r="B135" s="210"/>
      <c r="C135" s="211"/>
      <c r="D135" s="212" t="s">
        <v>77</v>
      </c>
      <c r="E135" s="213" t="s">
        <v>434</v>
      </c>
      <c r="F135" s="213" t="s">
        <v>435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</f>
        <v>0</v>
      </c>
      <c r="Q135" s="218"/>
      <c r="R135" s="219">
        <f>R136</f>
        <v>0</v>
      </c>
      <c r="S135" s="218"/>
      <c r="T135" s="219">
        <f>T136</f>
        <v>0</v>
      </c>
      <c r="U135" s="220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168</v>
      </c>
      <c r="AT135" s="222" t="s">
        <v>77</v>
      </c>
      <c r="AU135" s="222" t="s">
        <v>78</v>
      </c>
      <c r="AY135" s="221" t="s">
        <v>162</v>
      </c>
      <c r="BK135" s="223">
        <f>BK136</f>
        <v>0</v>
      </c>
    </row>
    <row r="136" s="2" customFormat="1" ht="14.4" customHeight="1">
      <c r="A136" s="38"/>
      <c r="B136" s="39"/>
      <c r="C136" s="226" t="s">
        <v>86</v>
      </c>
      <c r="D136" s="226" t="s">
        <v>164</v>
      </c>
      <c r="E136" s="227" t="s">
        <v>436</v>
      </c>
      <c r="F136" s="228" t="s">
        <v>435</v>
      </c>
      <c r="G136" s="229" t="s">
        <v>1</v>
      </c>
      <c r="H136" s="230">
        <v>0</v>
      </c>
      <c r="I136" s="231"/>
      <c r="J136" s="232">
        <f>ROUND(I136*H136,2)</f>
        <v>0</v>
      </c>
      <c r="K136" s="233"/>
      <c r="L136" s="44"/>
      <c r="M136" s="234" t="s">
        <v>1</v>
      </c>
      <c r="N136" s="235" t="s">
        <v>43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6">
        <f>S136*H136</f>
        <v>0</v>
      </c>
      <c r="U136" s="23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437</v>
      </c>
      <c r="AT136" s="238" t="s">
        <v>164</v>
      </c>
      <c r="AU136" s="238" t="s">
        <v>86</v>
      </c>
      <c r="AY136" s="17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86</v>
      </c>
      <c r="BK136" s="239">
        <f>ROUND(I136*H136,2)</f>
        <v>0</v>
      </c>
      <c r="BL136" s="17" t="s">
        <v>437</v>
      </c>
      <c r="BM136" s="238" t="s">
        <v>856</v>
      </c>
    </row>
    <row r="137" s="12" customFormat="1" ht="25.92" customHeight="1">
      <c r="A137" s="12"/>
      <c r="B137" s="210"/>
      <c r="C137" s="211"/>
      <c r="D137" s="212" t="s">
        <v>77</v>
      </c>
      <c r="E137" s="213" t="s">
        <v>160</v>
      </c>
      <c r="F137" s="213" t="s">
        <v>161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P138+P164+P223+P285+P295</f>
        <v>0</v>
      </c>
      <c r="Q137" s="218"/>
      <c r="R137" s="219">
        <f>R138+R164+R223+R285+R295</f>
        <v>94.290379180000002</v>
      </c>
      <c r="S137" s="218"/>
      <c r="T137" s="219">
        <f>T138+T164+T223+T285+T295</f>
        <v>58.652070000000002</v>
      </c>
      <c r="U137" s="220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86</v>
      </c>
      <c r="AT137" s="222" t="s">
        <v>77</v>
      </c>
      <c r="AU137" s="222" t="s">
        <v>78</v>
      </c>
      <c r="AY137" s="221" t="s">
        <v>162</v>
      </c>
      <c r="BK137" s="223">
        <f>BK138+BK164+BK223+BK285+BK295</f>
        <v>0</v>
      </c>
    </row>
    <row r="138" s="12" customFormat="1" ht="22.8" customHeight="1">
      <c r="A138" s="12"/>
      <c r="B138" s="210"/>
      <c r="C138" s="211"/>
      <c r="D138" s="212" t="s">
        <v>77</v>
      </c>
      <c r="E138" s="224" t="s">
        <v>173</v>
      </c>
      <c r="F138" s="224" t="s">
        <v>252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SUM(P139:P163)</f>
        <v>0</v>
      </c>
      <c r="Q138" s="218"/>
      <c r="R138" s="219">
        <f>SUM(R139:R163)</f>
        <v>12.4088625</v>
      </c>
      <c r="S138" s="218"/>
      <c r="T138" s="219">
        <f>SUM(T139:T163)</f>
        <v>0</v>
      </c>
      <c r="U138" s="22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86</v>
      </c>
      <c r="AT138" s="222" t="s">
        <v>77</v>
      </c>
      <c r="AU138" s="222" t="s">
        <v>86</v>
      </c>
      <c r="AY138" s="221" t="s">
        <v>162</v>
      </c>
      <c r="BK138" s="223">
        <f>SUM(BK139:BK163)</f>
        <v>0</v>
      </c>
    </row>
    <row r="139" s="2" customFormat="1" ht="37.8" customHeight="1">
      <c r="A139" s="38"/>
      <c r="B139" s="39"/>
      <c r="C139" s="226" t="s">
        <v>88</v>
      </c>
      <c r="D139" s="226" t="s">
        <v>164</v>
      </c>
      <c r="E139" s="227" t="s">
        <v>857</v>
      </c>
      <c r="F139" s="228" t="s">
        <v>858</v>
      </c>
      <c r="G139" s="229" t="s">
        <v>256</v>
      </c>
      <c r="H139" s="230">
        <v>48</v>
      </c>
      <c r="I139" s="231"/>
      <c r="J139" s="232">
        <f>ROUND(I139*H139,2)</f>
        <v>0</v>
      </c>
      <c r="K139" s="233"/>
      <c r="L139" s="44"/>
      <c r="M139" s="234" t="s">
        <v>1</v>
      </c>
      <c r="N139" s="235" t="s">
        <v>43</v>
      </c>
      <c r="O139" s="91"/>
      <c r="P139" s="236">
        <f>O139*H139</f>
        <v>0</v>
      </c>
      <c r="Q139" s="236">
        <v>0.052170000000000001</v>
      </c>
      <c r="R139" s="236">
        <f>Q139*H139</f>
        <v>2.5041600000000002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168</v>
      </c>
      <c r="AT139" s="238" t="s">
        <v>164</v>
      </c>
      <c r="AU139" s="238" t="s">
        <v>88</v>
      </c>
      <c r="AY139" s="17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86</v>
      </c>
      <c r="BK139" s="239">
        <f>ROUND(I139*H139,2)</f>
        <v>0</v>
      </c>
      <c r="BL139" s="17" t="s">
        <v>168</v>
      </c>
      <c r="BM139" s="238" t="s">
        <v>859</v>
      </c>
    </row>
    <row r="140" s="2" customFormat="1">
      <c r="A140" s="38"/>
      <c r="B140" s="39"/>
      <c r="C140" s="40"/>
      <c r="D140" s="242" t="s">
        <v>340</v>
      </c>
      <c r="E140" s="40"/>
      <c r="F140" s="274" t="s">
        <v>860</v>
      </c>
      <c r="G140" s="40"/>
      <c r="H140" s="40"/>
      <c r="I140" s="275"/>
      <c r="J140" s="40"/>
      <c r="K140" s="40"/>
      <c r="L140" s="44"/>
      <c r="M140" s="276"/>
      <c r="N140" s="277"/>
      <c r="O140" s="91"/>
      <c r="P140" s="91"/>
      <c r="Q140" s="91"/>
      <c r="R140" s="91"/>
      <c r="S140" s="91"/>
      <c r="T140" s="91"/>
      <c r="U140" s="92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340</v>
      </c>
      <c r="AU140" s="17" t="s">
        <v>88</v>
      </c>
    </row>
    <row r="141" s="13" customFormat="1">
      <c r="A141" s="13"/>
      <c r="B141" s="240"/>
      <c r="C141" s="241"/>
      <c r="D141" s="242" t="s">
        <v>178</v>
      </c>
      <c r="E141" s="243" t="s">
        <v>1</v>
      </c>
      <c r="F141" s="244" t="s">
        <v>861</v>
      </c>
      <c r="G141" s="241"/>
      <c r="H141" s="245">
        <v>11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49"/>
      <c r="U141" s="250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178</v>
      </c>
      <c r="AU141" s="251" t="s">
        <v>88</v>
      </c>
      <c r="AV141" s="13" t="s">
        <v>88</v>
      </c>
      <c r="AW141" s="13" t="s">
        <v>34</v>
      </c>
      <c r="AX141" s="13" t="s">
        <v>78</v>
      </c>
      <c r="AY141" s="251" t="s">
        <v>162</v>
      </c>
    </row>
    <row r="142" s="13" customFormat="1">
      <c r="A142" s="13"/>
      <c r="B142" s="240"/>
      <c r="C142" s="241"/>
      <c r="D142" s="242" t="s">
        <v>178</v>
      </c>
      <c r="E142" s="243" t="s">
        <v>1</v>
      </c>
      <c r="F142" s="244" t="s">
        <v>862</v>
      </c>
      <c r="G142" s="241"/>
      <c r="H142" s="245">
        <v>3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49"/>
      <c r="U142" s="25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178</v>
      </c>
      <c r="AU142" s="251" t="s">
        <v>88</v>
      </c>
      <c r="AV142" s="13" t="s">
        <v>88</v>
      </c>
      <c r="AW142" s="13" t="s">
        <v>34</v>
      </c>
      <c r="AX142" s="13" t="s">
        <v>78</v>
      </c>
      <c r="AY142" s="251" t="s">
        <v>162</v>
      </c>
    </row>
    <row r="143" s="13" customFormat="1">
      <c r="A143" s="13"/>
      <c r="B143" s="240"/>
      <c r="C143" s="241"/>
      <c r="D143" s="242" t="s">
        <v>178</v>
      </c>
      <c r="E143" s="243" t="s">
        <v>1</v>
      </c>
      <c r="F143" s="244" t="s">
        <v>863</v>
      </c>
      <c r="G143" s="241"/>
      <c r="H143" s="245">
        <v>14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49"/>
      <c r="U143" s="25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178</v>
      </c>
      <c r="AU143" s="251" t="s">
        <v>88</v>
      </c>
      <c r="AV143" s="13" t="s">
        <v>88</v>
      </c>
      <c r="AW143" s="13" t="s">
        <v>34</v>
      </c>
      <c r="AX143" s="13" t="s">
        <v>78</v>
      </c>
      <c r="AY143" s="251" t="s">
        <v>162</v>
      </c>
    </row>
    <row r="144" s="13" customFormat="1">
      <c r="A144" s="13"/>
      <c r="B144" s="240"/>
      <c r="C144" s="241"/>
      <c r="D144" s="242" t="s">
        <v>178</v>
      </c>
      <c r="E144" s="243" t="s">
        <v>1</v>
      </c>
      <c r="F144" s="244" t="s">
        <v>864</v>
      </c>
      <c r="G144" s="241"/>
      <c r="H144" s="245">
        <v>2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49"/>
      <c r="U144" s="25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178</v>
      </c>
      <c r="AU144" s="251" t="s">
        <v>88</v>
      </c>
      <c r="AV144" s="13" t="s">
        <v>88</v>
      </c>
      <c r="AW144" s="13" t="s">
        <v>34</v>
      </c>
      <c r="AX144" s="13" t="s">
        <v>78</v>
      </c>
      <c r="AY144" s="251" t="s">
        <v>162</v>
      </c>
    </row>
    <row r="145" s="13" customFormat="1">
      <c r="A145" s="13"/>
      <c r="B145" s="240"/>
      <c r="C145" s="241"/>
      <c r="D145" s="242" t="s">
        <v>178</v>
      </c>
      <c r="E145" s="243" t="s">
        <v>1</v>
      </c>
      <c r="F145" s="244" t="s">
        <v>865</v>
      </c>
      <c r="G145" s="241"/>
      <c r="H145" s="245">
        <v>3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49"/>
      <c r="U145" s="25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178</v>
      </c>
      <c r="AU145" s="251" t="s">
        <v>88</v>
      </c>
      <c r="AV145" s="13" t="s">
        <v>88</v>
      </c>
      <c r="AW145" s="13" t="s">
        <v>34</v>
      </c>
      <c r="AX145" s="13" t="s">
        <v>78</v>
      </c>
      <c r="AY145" s="251" t="s">
        <v>162</v>
      </c>
    </row>
    <row r="146" s="13" customFormat="1">
      <c r="A146" s="13"/>
      <c r="B146" s="240"/>
      <c r="C146" s="241"/>
      <c r="D146" s="242" t="s">
        <v>178</v>
      </c>
      <c r="E146" s="243" t="s">
        <v>1</v>
      </c>
      <c r="F146" s="244" t="s">
        <v>866</v>
      </c>
      <c r="G146" s="241"/>
      <c r="H146" s="245">
        <v>2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49"/>
      <c r="U146" s="250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178</v>
      </c>
      <c r="AU146" s="251" t="s">
        <v>88</v>
      </c>
      <c r="AV146" s="13" t="s">
        <v>88</v>
      </c>
      <c r="AW146" s="13" t="s">
        <v>34</v>
      </c>
      <c r="AX146" s="13" t="s">
        <v>78</v>
      </c>
      <c r="AY146" s="251" t="s">
        <v>162</v>
      </c>
    </row>
    <row r="147" s="13" customFormat="1">
      <c r="A147" s="13"/>
      <c r="B147" s="240"/>
      <c r="C147" s="241"/>
      <c r="D147" s="242" t="s">
        <v>178</v>
      </c>
      <c r="E147" s="243" t="s">
        <v>1</v>
      </c>
      <c r="F147" s="244" t="s">
        <v>867</v>
      </c>
      <c r="G147" s="241"/>
      <c r="H147" s="245">
        <v>1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49"/>
      <c r="U147" s="250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178</v>
      </c>
      <c r="AU147" s="251" t="s">
        <v>88</v>
      </c>
      <c r="AV147" s="13" t="s">
        <v>88</v>
      </c>
      <c r="AW147" s="13" t="s">
        <v>34</v>
      </c>
      <c r="AX147" s="13" t="s">
        <v>78</v>
      </c>
      <c r="AY147" s="251" t="s">
        <v>162</v>
      </c>
    </row>
    <row r="148" s="15" customFormat="1">
      <c r="A148" s="15"/>
      <c r="B148" s="284"/>
      <c r="C148" s="285"/>
      <c r="D148" s="242" t="s">
        <v>178</v>
      </c>
      <c r="E148" s="286" t="s">
        <v>1</v>
      </c>
      <c r="F148" s="287" t="s">
        <v>868</v>
      </c>
      <c r="G148" s="285"/>
      <c r="H148" s="288">
        <v>36</v>
      </c>
      <c r="I148" s="289"/>
      <c r="J148" s="285"/>
      <c r="K148" s="285"/>
      <c r="L148" s="290"/>
      <c r="M148" s="291"/>
      <c r="N148" s="292"/>
      <c r="O148" s="292"/>
      <c r="P148" s="292"/>
      <c r="Q148" s="292"/>
      <c r="R148" s="292"/>
      <c r="S148" s="292"/>
      <c r="T148" s="292"/>
      <c r="U148" s="293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4" t="s">
        <v>178</v>
      </c>
      <c r="AU148" s="294" t="s">
        <v>88</v>
      </c>
      <c r="AV148" s="15" t="s">
        <v>173</v>
      </c>
      <c r="AW148" s="15" t="s">
        <v>34</v>
      </c>
      <c r="AX148" s="15" t="s">
        <v>78</v>
      </c>
      <c r="AY148" s="294" t="s">
        <v>162</v>
      </c>
    </row>
    <row r="149" s="13" customFormat="1">
      <c r="A149" s="13"/>
      <c r="B149" s="240"/>
      <c r="C149" s="241"/>
      <c r="D149" s="242" t="s">
        <v>178</v>
      </c>
      <c r="E149" s="243" t="s">
        <v>1</v>
      </c>
      <c r="F149" s="244" t="s">
        <v>869</v>
      </c>
      <c r="G149" s="241"/>
      <c r="H149" s="245">
        <v>5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49"/>
      <c r="U149" s="25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178</v>
      </c>
      <c r="AU149" s="251" t="s">
        <v>88</v>
      </c>
      <c r="AV149" s="13" t="s">
        <v>88</v>
      </c>
      <c r="AW149" s="13" t="s">
        <v>34</v>
      </c>
      <c r="AX149" s="13" t="s">
        <v>78</v>
      </c>
      <c r="AY149" s="251" t="s">
        <v>162</v>
      </c>
    </row>
    <row r="150" s="13" customFormat="1">
      <c r="A150" s="13"/>
      <c r="B150" s="240"/>
      <c r="C150" s="241"/>
      <c r="D150" s="242" t="s">
        <v>178</v>
      </c>
      <c r="E150" s="243" t="s">
        <v>1</v>
      </c>
      <c r="F150" s="244" t="s">
        <v>870</v>
      </c>
      <c r="G150" s="241"/>
      <c r="H150" s="245">
        <v>4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49"/>
      <c r="U150" s="25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178</v>
      </c>
      <c r="AU150" s="251" t="s">
        <v>88</v>
      </c>
      <c r="AV150" s="13" t="s">
        <v>88</v>
      </c>
      <c r="AW150" s="13" t="s">
        <v>34</v>
      </c>
      <c r="AX150" s="13" t="s">
        <v>78</v>
      </c>
      <c r="AY150" s="251" t="s">
        <v>162</v>
      </c>
    </row>
    <row r="151" s="15" customFormat="1">
      <c r="A151" s="15"/>
      <c r="B151" s="284"/>
      <c r="C151" s="285"/>
      <c r="D151" s="242" t="s">
        <v>178</v>
      </c>
      <c r="E151" s="286" t="s">
        <v>1</v>
      </c>
      <c r="F151" s="287" t="s">
        <v>871</v>
      </c>
      <c r="G151" s="285"/>
      <c r="H151" s="288">
        <v>9</v>
      </c>
      <c r="I151" s="289"/>
      <c r="J151" s="285"/>
      <c r="K151" s="285"/>
      <c r="L151" s="290"/>
      <c r="M151" s="291"/>
      <c r="N151" s="292"/>
      <c r="O151" s="292"/>
      <c r="P151" s="292"/>
      <c r="Q151" s="292"/>
      <c r="R151" s="292"/>
      <c r="S151" s="292"/>
      <c r="T151" s="292"/>
      <c r="U151" s="293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4" t="s">
        <v>178</v>
      </c>
      <c r="AU151" s="294" t="s">
        <v>88</v>
      </c>
      <c r="AV151" s="15" t="s">
        <v>173</v>
      </c>
      <c r="AW151" s="15" t="s">
        <v>34</v>
      </c>
      <c r="AX151" s="15" t="s">
        <v>78</v>
      </c>
      <c r="AY151" s="294" t="s">
        <v>162</v>
      </c>
    </row>
    <row r="152" s="13" customFormat="1">
      <c r="A152" s="13"/>
      <c r="B152" s="240"/>
      <c r="C152" s="241"/>
      <c r="D152" s="242" t="s">
        <v>178</v>
      </c>
      <c r="E152" s="243" t="s">
        <v>1</v>
      </c>
      <c r="F152" s="244" t="s">
        <v>872</v>
      </c>
      <c r="G152" s="241"/>
      <c r="H152" s="245">
        <v>2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49"/>
      <c r="U152" s="25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178</v>
      </c>
      <c r="AU152" s="251" t="s">
        <v>88</v>
      </c>
      <c r="AV152" s="13" t="s">
        <v>88</v>
      </c>
      <c r="AW152" s="13" t="s">
        <v>34</v>
      </c>
      <c r="AX152" s="13" t="s">
        <v>78</v>
      </c>
      <c r="AY152" s="251" t="s">
        <v>162</v>
      </c>
    </row>
    <row r="153" s="13" customFormat="1">
      <c r="A153" s="13"/>
      <c r="B153" s="240"/>
      <c r="C153" s="241"/>
      <c r="D153" s="242" t="s">
        <v>178</v>
      </c>
      <c r="E153" s="243" t="s">
        <v>1</v>
      </c>
      <c r="F153" s="244" t="s">
        <v>873</v>
      </c>
      <c r="G153" s="241"/>
      <c r="H153" s="245">
        <v>1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49"/>
      <c r="U153" s="250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178</v>
      </c>
      <c r="AU153" s="251" t="s">
        <v>88</v>
      </c>
      <c r="AV153" s="13" t="s">
        <v>88</v>
      </c>
      <c r="AW153" s="13" t="s">
        <v>34</v>
      </c>
      <c r="AX153" s="13" t="s">
        <v>78</v>
      </c>
      <c r="AY153" s="251" t="s">
        <v>162</v>
      </c>
    </row>
    <row r="154" s="15" customFormat="1">
      <c r="A154" s="15"/>
      <c r="B154" s="284"/>
      <c r="C154" s="285"/>
      <c r="D154" s="242" t="s">
        <v>178</v>
      </c>
      <c r="E154" s="286" t="s">
        <v>1</v>
      </c>
      <c r="F154" s="287" t="s">
        <v>874</v>
      </c>
      <c r="G154" s="285"/>
      <c r="H154" s="288">
        <v>3</v>
      </c>
      <c r="I154" s="289"/>
      <c r="J154" s="285"/>
      <c r="K154" s="285"/>
      <c r="L154" s="290"/>
      <c r="M154" s="291"/>
      <c r="N154" s="292"/>
      <c r="O154" s="292"/>
      <c r="P154" s="292"/>
      <c r="Q154" s="292"/>
      <c r="R154" s="292"/>
      <c r="S154" s="292"/>
      <c r="T154" s="292"/>
      <c r="U154" s="293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94" t="s">
        <v>178</v>
      </c>
      <c r="AU154" s="294" t="s">
        <v>88</v>
      </c>
      <c r="AV154" s="15" t="s">
        <v>173</v>
      </c>
      <c r="AW154" s="15" t="s">
        <v>34</v>
      </c>
      <c r="AX154" s="15" t="s">
        <v>78</v>
      </c>
      <c r="AY154" s="294" t="s">
        <v>162</v>
      </c>
    </row>
    <row r="155" s="14" customFormat="1">
      <c r="A155" s="14"/>
      <c r="B155" s="263"/>
      <c r="C155" s="264"/>
      <c r="D155" s="242" t="s">
        <v>178</v>
      </c>
      <c r="E155" s="265" t="s">
        <v>1</v>
      </c>
      <c r="F155" s="266" t="s">
        <v>320</v>
      </c>
      <c r="G155" s="264"/>
      <c r="H155" s="267">
        <v>48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1"/>
      <c r="U155" s="272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3" t="s">
        <v>178</v>
      </c>
      <c r="AU155" s="273" t="s">
        <v>88</v>
      </c>
      <c r="AV155" s="14" t="s">
        <v>168</v>
      </c>
      <c r="AW155" s="14" t="s">
        <v>34</v>
      </c>
      <c r="AX155" s="14" t="s">
        <v>86</v>
      </c>
      <c r="AY155" s="273" t="s">
        <v>162</v>
      </c>
    </row>
    <row r="156" s="2" customFormat="1" ht="24.15" customHeight="1">
      <c r="A156" s="38"/>
      <c r="B156" s="39"/>
      <c r="C156" s="226" t="s">
        <v>173</v>
      </c>
      <c r="D156" s="226" t="s">
        <v>164</v>
      </c>
      <c r="E156" s="227" t="s">
        <v>875</v>
      </c>
      <c r="F156" s="228" t="s">
        <v>876</v>
      </c>
      <c r="G156" s="229" t="s">
        <v>176</v>
      </c>
      <c r="H156" s="230">
        <v>4.8869999999999996</v>
      </c>
      <c r="I156" s="231"/>
      <c r="J156" s="232">
        <f>ROUND(I156*H156,2)</f>
        <v>0</v>
      </c>
      <c r="K156" s="233"/>
      <c r="L156" s="44"/>
      <c r="M156" s="234" t="s">
        <v>1</v>
      </c>
      <c r="N156" s="235" t="s">
        <v>43</v>
      </c>
      <c r="O156" s="91"/>
      <c r="P156" s="236">
        <f>O156*H156</f>
        <v>0</v>
      </c>
      <c r="Q156" s="236">
        <v>1.8775</v>
      </c>
      <c r="R156" s="236">
        <f>Q156*H156</f>
        <v>9.1753424999999993</v>
      </c>
      <c r="S156" s="236">
        <v>0</v>
      </c>
      <c r="T156" s="236">
        <f>S156*H156</f>
        <v>0</v>
      </c>
      <c r="U156" s="23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168</v>
      </c>
      <c r="AT156" s="238" t="s">
        <v>164</v>
      </c>
      <c r="AU156" s="238" t="s">
        <v>88</v>
      </c>
      <c r="AY156" s="17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86</v>
      </c>
      <c r="BK156" s="239">
        <f>ROUND(I156*H156,2)</f>
        <v>0</v>
      </c>
      <c r="BL156" s="17" t="s">
        <v>168</v>
      </c>
      <c r="BM156" s="238" t="s">
        <v>877</v>
      </c>
    </row>
    <row r="157" s="13" customFormat="1">
      <c r="A157" s="13"/>
      <c r="B157" s="240"/>
      <c r="C157" s="241"/>
      <c r="D157" s="242" t="s">
        <v>178</v>
      </c>
      <c r="E157" s="243" t="s">
        <v>1</v>
      </c>
      <c r="F157" s="244" t="s">
        <v>878</v>
      </c>
      <c r="G157" s="241"/>
      <c r="H157" s="245">
        <v>6.2999999999999998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49"/>
      <c r="U157" s="250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178</v>
      </c>
      <c r="AU157" s="251" t="s">
        <v>88</v>
      </c>
      <c r="AV157" s="13" t="s">
        <v>88</v>
      </c>
      <c r="AW157" s="13" t="s">
        <v>34</v>
      </c>
      <c r="AX157" s="13" t="s">
        <v>78</v>
      </c>
      <c r="AY157" s="251" t="s">
        <v>162</v>
      </c>
    </row>
    <row r="158" s="13" customFormat="1">
      <c r="A158" s="13"/>
      <c r="B158" s="240"/>
      <c r="C158" s="241"/>
      <c r="D158" s="242" t="s">
        <v>178</v>
      </c>
      <c r="E158" s="243" t="s">
        <v>1</v>
      </c>
      <c r="F158" s="244" t="s">
        <v>879</v>
      </c>
      <c r="G158" s="241"/>
      <c r="H158" s="245">
        <v>-2.133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49"/>
      <c r="U158" s="25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178</v>
      </c>
      <c r="AU158" s="251" t="s">
        <v>88</v>
      </c>
      <c r="AV158" s="13" t="s">
        <v>88</v>
      </c>
      <c r="AW158" s="13" t="s">
        <v>34</v>
      </c>
      <c r="AX158" s="13" t="s">
        <v>78</v>
      </c>
      <c r="AY158" s="251" t="s">
        <v>162</v>
      </c>
    </row>
    <row r="159" s="13" customFormat="1">
      <c r="A159" s="13"/>
      <c r="B159" s="240"/>
      <c r="C159" s="241"/>
      <c r="D159" s="242" t="s">
        <v>178</v>
      </c>
      <c r="E159" s="243" t="s">
        <v>1</v>
      </c>
      <c r="F159" s="244" t="s">
        <v>880</v>
      </c>
      <c r="G159" s="241"/>
      <c r="H159" s="245">
        <v>1.44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49"/>
      <c r="U159" s="250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178</v>
      </c>
      <c r="AU159" s="251" t="s">
        <v>88</v>
      </c>
      <c r="AV159" s="13" t="s">
        <v>88</v>
      </c>
      <c r="AW159" s="13" t="s">
        <v>34</v>
      </c>
      <c r="AX159" s="13" t="s">
        <v>78</v>
      </c>
      <c r="AY159" s="251" t="s">
        <v>162</v>
      </c>
    </row>
    <row r="160" s="13" customFormat="1">
      <c r="A160" s="13"/>
      <c r="B160" s="240"/>
      <c r="C160" s="241"/>
      <c r="D160" s="242" t="s">
        <v>178</v>
      </c>
      <c r="E160" s="243" t="s">
        <v>1</v>
      </c>
      <c r="F160" s="244" t="s">
        <v>881</v>
      </c>
      <c r="G160" s="241"/>
      <c r="H160" s="245">
        <v>-0.71999999999999997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49"/>
      <c r="U160" s="25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178</v>
      </c>
      <c r="AU160" s="251" t="s">
        <v>88</v>
      </c>
      <c r="AV160" s="13" t="s">
        <v>88</v>
      </c>
      <c r="AW160" s="13" t="s">
        <v>34</v>
      </c>
      <c r="AX160" s="13" t="s">
        <v>78</v>
      </c>
      <c r="AY160" s="251" t="s">
        <v>162</v>
      </c>
    </row>
    <row r="161" s="14" customFormat="1">
      <c r="A161" s="14"/>
      <c r="B161" s="263"/>
      <c r="C161" s="264"/>
      <c r="D161" s="242" t="s">
        <v>178</v>
      </c>
      <c r="E161" s="265" t="s">
        <v>1</v>
      </c>
      <c r="F161" s="266" t="s">
        <v>320</v>
      </c>
      <c r="G161" s="264"/>
      <c r="H161" s="267">
        <v>4.8869999999999996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1"/>
      <c r="U161" s="272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3" t="s">
        <v>178</v>
      </c>
      <c r="AU161" s="273" t="s">
        <v>88</v>
      </c>
      <c r="AV161" s="14" t="s">
        <v>168</v>
      </c>
      <c r="AW161" s="14" t="s">
        <v>34</v>
      </c>
      <c r="AX161" s="14" t="s">
        <v>86</v>
      </c>
      <c r="AY161" s="273" t="s">
        <v>162</v>
      </c>
    </row>
    <row r="162" s="2" customFormat="1" ht="49.05" customHeight="1">
      <c r="A162" s="38"/>
      <c r="B162" s="39"/>
      <c r="C162" s="226" t="s">
        <v>168</v>
      </c>
      <c r="D162" s="226" t="s">
        <v>164</v>
      </c>
      <c r="E162" s="227" t="s">
        <v>882</v>
      </c>
      <c r="F162" s="228" t="s">
        <v>883</v>
      </c>
      <c r="G162" s="229" t="s">
        <v>256</v>
      </c>
      <c r="H162" s="230">
        <v>6</v>
      </c>
      <c r="I162" s="231"/>
      <c r="J162" s="232">
        <f>ROUND(I162*H162,2)</f>
        <v>0</v>
      </c>
      <c r="K162" s="233"/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0.12156</v>
      </c>
      <c r="R162" s="236">
        <f>Q162*H162</f>
        <v>0.72936000000000001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168</v>
      </c>
      <c r="AT162" s="238" t="s">
        <v>164</v>
      </c>
      <c r="AU162" s="238" t="s">
        <v>88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168</v>
      </c>
      <c r="BM162" s="238" t="s">
        <v>884</v>
      </c>
    </row>
    <row r="163" s="2" customFormat="1">
      <c r="A163" s="38"/>
      <c r="B163" s="39"/>
      <c r="C163" s="40"/>
      <c r="D163" s="242" t="s">
        <v>340</v>
      </c>
      <c r="E163" s="40"/>
      <c r="F163" s="274" t="s">
        <v>885</v>
      </c>
      <c r="G163" s="40"/>
      <c r="H163" s="40"/>
      <c r="I163" s="275"/>
      <c r="J163" s="40"/>
      <c r="K163" s="40"/>
      <c r="L163" s="44"/>
      <c r="M163" s="276"/>
      <c r="N163" s="277"/>
      <c r="O163" s="91"/>
      <c r="P163" s="91"/>
      <c r="Q163" s="91"/>
      <c r="R163" s="91"/>
      <c r="S163" s="91"/>
      <c r="T163" s="91"/>
      <c r="U163" s="92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340</v>
      </c>
      <c r="AU163" s="17" t="s">
        <v>88</v>
      </c>
    </row>
    <row r="164" s="12" customFormat="1" ht="22.8" customHeight="1">
      <c r="A164" s="12"/>
      <c r="B164" s="210"/>
      <c r="C164" s="211"/>
      <c r="D164" s="212" t="s">
        <v>77</v>
      </c>
      <c r="E164" s="224" t="s">
        <v>189</v>
      </c>
      <c r="F164" s="224" t="s">
        <v>886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SUM(P165:P222)</f>
        <v>0</v>
      </c>
      <c r="Q164" s="218"/>
      <c r="R164" s="219">
        <f>SUM(R165:R222)</f>
        <v>65.268569900000003</v>
      </c>
      <c r="S164" s="218"/>
      <c r="T164" s="219">
        <f>SUM(T165:T222)</f>
        <v>0</v>
      </c>
      <c r="U164" s="220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86</v>
      </c>
      <c r="AT164" s="222" t="s">
        <v>77</v>
      </c>
      <c r="AU164" s="222" t="s">
        <v>86</v>
      </c>
      <c r="AY164" s="221" t="s">
        <v>162</v>
      </c>
      <c r="BK164" s="223">
        <f>SUM(BK165:BK222)</f>
        <v>0</v>
      </c>
    </row>
    <row r="165" s="2" customFormat="1" ht="24.15" customHeight="1">
      <c r="A165" s="38"/>
      <c r="B165" s="39"/>
      <c r="C165" s="226" t="s">
        <v>184</v>
      </c>
      <c r="D165" s="226" t="s">
        <v>164</v>
      </c>
      <c r="E165" s="227" t="s">
        <v>887</v>
      </c>
      <c r="F165" s="228" t="s">
        <v>888</v>
      </c>
      <c r="G165" s="229" t="s">
        <v>167</v>
      </c>
      <c r="H165" s="230">
        <v>98.697999999999993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168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168</v>
      </c>
      <c r="BM165" s="238" t="s">
        <v>889</v>
      </c>
    </row>
    <row r="166" s="13" customFormat="1">
      <c r="A166" s="13"/>
      <c r="B166" s="240"/>
      <c r="C166" s="241"/>
      <c r="D166" s="242" t="s">
        <v>178</v>
      </c>
      <c r="E166" s="243" t="s">
        <v>1</v>
      </c>
      <c r="F166" s="244" t="s">
        <v>890</v>
      </c>
      <c r="G166" s="241"/>
      <c r="H166" s="245">
        <v>26.218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49"/>
      <c r="U166" s="250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178</v>
      </c>
      <c r="AU166" s="251" t="s">
        <v>88</v>
      </c>
      <c r="AV166" s="13" t="s">
        <v>88</v>
      </c>
      <c r="AW166" s="13" t="s">
        <v>34</v>
      </c>
      <c r="AX166" s="13" t="s">
        <v>78</v>
      </c>
      <c r="AY166" s="251" t="s">
        <v>162</v>
      </c>
    </row>
    <row r="167" s="13" customFormat="1">
      <c r="A167" s="13"/>
      <c r="B167" s="240"/>
      <c r="C167" s="241"/>
      <c r="D167" s="242" t="s">
        <v>178</v>
      </c>
      <c r="E167" s="243" t="s">
        <v>1</v>
      </c>
      <c r="F167" s="244" t="s">
        <v>891</v>
      </c>
      <c r="G167" s="241"/>
      <c r="H167" s="245">
        <v>11.060000000000001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49"/>
      <c r="U167" s="250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178</v>
      </c>
      <c r="AU167" s="251" t="s">
        <v>88</v>
      </c>
      <c r="AV167" s="13" t="s">
        <v>88</v>
      </c>
      <c r="AW167" s="13" t="s">
        <v>34</v>
      </c>
      <c r="AX167" s="13" t="s">
        <v>78</v>
      </c>
      <c r="AY167" s="251" t="s">
        <v>162</v>
      </c>
    </row>
    <row r="168" s="13" customFormat="1">
      <c r="A168" s="13"/>
      <c r="B168" s="240"/>
      <c r="C168" s="241"/>
      <c r="D168" s="242" t="s">
        <v>178</v>
      </c>
      <c r="E168" s="243" t="s">
        <v>1</v>
      </c>
      <c r="F168" s="244" t="s">
        <v>892</v>
      </c>
      <c r="G168" s="241"/>
      <c r="H168" s="245">
        <v>27.300000000000001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49"/>
      <c r="U168" s="250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178</v>
      </c>
      <c r="AU168" s="251" t="s">
        <v>88</v>
      </c>
      <c r="AV168" s="13" t="s">
        <v>88</v>
      </c>
      <c r="AW168" s="13" t="s">
        <v>34</v>
      </c>
      <c r="AX168" s="13" t="s">
        <v>78</v>
      </c>
      <c r="AY168" s="251" t="s">
        <v>162</v>
      </c>
    </row>
    <row r="169" s="13" customFormat="1">
      <c r="A169" s="13"/>
      <c r="B169" s="240"/>
      <c r="C169" s="241"/>
      <c r="D169" s="242" t="s">
        <v>178</v>
      </c>
      <c r="E169" s="243" t="s">
        <v>1</v>
      </c>
      <c r="F169" s="244" t="s">
        <v>893</v>
      </c>
      <c r="G169" s="241"/>
      <c r="H169" s="245">
        <v>7.2000000000000002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49"/>
      <c r="U169" s="250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178</v>
      </c>
      <c r="AU169" s="251" t="s">
        <v>88</v>
      </c>
      <c r="AV169" s="13" t="s">
        <v>88</v>
      </c>
      <c r="AW169" s="13" t="s">
        <v>34</v>
      </c>
      <c r="AX169" s="13" t="s">
        <v>78</v>
      </c>
      <c r="AY169" s="251" t="s">
        <v>162</v>
      </c>
    </row>
    <row r="170" s="13" customFormat="1">
      <c r="A170" s="13"/>
      <c r="B170" s="240"/>
      <c r="C170" s="241"/>
      <c r="D170" s="242" t="s">
        <v>178</v>
      </c>
      <c r="E170" s="243" t="s">
        <v>1</v>
      </c>
      <c r="F170" s="244" t="s">
        <v>894</v>
      </c>
      <c r="G170" s="241"/>
      <c r="H170" s="245">
        <v>3.2000000000000002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49"/>
      <c r="U170" s="25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178</v>
      </c>
      <c r="AU170" s="251" t="s">
        <v>88</v>
      </c>
      <c r="AV170" s="13" t="s">
        <v>88</v>
      </c>
      <c r="AW170" s="13" t="s">
        <v>34</v>
      </c>
      <c r="AX170" s="13" t="s">
        <v>78</v>
      </c>
      <c r="AY170" s="251" t="s">
        <v>162</v>
      </c>
    </row>
    <row r="171" s="13" customFormat="1">
      <c r="A171" s="13"/>
      <c r="B171" s="240"/>
      <c r="C171" s="241"/>
      <c r="D171" s="242" t="s">
        <v>178</v>
      </c>
      <c r="E171" s="243" t="s">
        <v>1</v>
      </c>
      <c r="F171" s="244" t="s">
        <v>895</v>
      </c>
      <c r="G171" s="241"/>
      <c r="H171" s="245">
        <v>1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49"/>
      <c r="U171" s="250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178</v>
      </c>
      <c r="AU171" s="251" t="s">
        <v>88</v>
      </c>
      <c r="AV171" s="13" t="s">
        <v>88</v>
      </c>
      <c r="AW171" s="13" t="s">
        <v>34</v>
      </c>
      <c r="AX171" s="13" t="s">
        <v>78</v>
      </c>
      <c r="AY171" s="251" t="s">
        <v>162</v>
      </c>
    </row>
    <row r="172" s="13" customFormat="1">
      <c r="A172" s="13"/>
      <c r="B172" s="240"/>
      <c r="C172" s="241"/>
      <c r="D172" s="242" t="s">
        <v>178</v>
      </c>
      <c r="E172" s="243" t="s">
        <v>1</v>
      </c>
      <c r="F172" s="244" t="s">
        <v>896</v>
      </c>
      <c r="G172" s="241"/>
      <c r="H172" s="245">
        <v>1.6000000000000001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49"/>
      <c r="U172" s="250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178</v>
      </c>
      <c r="AU172" s="251" t="s">
        <v>88</v>
      </c>
      <c r="AV172" s="13" t="s">
        <v>88</v>
      </c>
      <c r="AW172" s="13" t="s">
        <v>34</v>
      </c>
      <c r="AX172" s="13" t="s">
        <v>78</v>
      </c>
      <c r="AY172" s="251" t="s">
        <v>162</v>
      </c>
    </row>
    <row r="173" s="15" customFormat="1">
      <c r="A173" s="15"/>
      <c r="B173" s="284"/>
      <c r="C173" s="285"/>
      <c r="D173" s="242" t="s">
        <v>178</v>
      </c>
      <c r="E173" s="286" t="s">
        <v>1</v>
      </c>
      <c r="F173" s="287" t="s">
        <v>868</v>
      </c>
      <c r="G173" s="285"/>
      <c r="H173" s="288">
        <v>77.578000000000003</v>
      </c>
      <c r="I173" s="289"/>
      <c r="J173" s="285"/>
      <c r="K173" s="285"/>
      <c r="L173" s="290"/>
      <c r="M173" s="291"/>
      <c r="N173" s="292"/>
      <c r="O173" s="292"/>
      <c r="P173" s="292"/>
      <c r="Q173" s="292"/>
      <c r="R173" s="292"/>
      <c r="S173" s="292"/>
      <c r="T173" s="292"/>
      <c r="U173" s="293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94" t="s">
        <v>178</v>
      </c>
      <c r="AU173" s="294" t="s">
        <v>88</v>
      </c>
      <c r="AV173" s="15" t="s">
        <v>173</v>
      </c>
      <c r="AW173" s="15" t="s">
        <v>34</v>
      </c>
      <c r="AX173" s="15" t="s">
        <v>78</v>
      </c>
      <c r="AY173" s="294" t="s">
        <v>162</v>
      </c>
    </row>
    <row r="174" s="13" customFormat="1">
      <c r="A174" s="13"/>
      <c r="B174" s="240"/>
      <c r="C174" s="241"/>
      <c r="D174" s="242" t="s">
        <v>178</v>
      </c>
      <c r="E174" s="243" t="s">
        <v>1</v>
      </c>
      <c r="F174" s="244" t="s">
        <v>897</v>
      </c>
      <c r="G174" s="241"/>
      <c r="H174" s="245">
        <v>4.7400000000000002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49"/>
      <c r="U174" s="25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178</v>
      </c>
      <c r="AU174" s="251" t="s">
        <v>88</v>
      </c>
      <c r="AV174" s="13" t="s">
        <v>88</v>
      </c>
      <c r="AW174" s="13" t="s">
        <v>34</v>
      </c>
      <c r="AX174" s="13" t="s">
        <v>78</v>
      </c>
      <c r="AY174" s="251" t="s">
        <v>162</v>
      </c>
    </row>
    <row r="175" s="13" customFormat="1">
      <c r="A175" s="13"/>
      <c r="B175" s="240"/>
      <c r="C175" s="241"/>
      <c r="D175" s="242" t="s">
        <v>178</v>
      </c>
      <c r="E175" s="243" t="s">
        <v>1</v>
      </c>
      <c r="F175" s="244" t="s">
        <v>898</v>
      </c>
      <c r="G175" s="241"/>
      <c r="H175" s="245">
        <v>6.5999999999999996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49"/>
      <c r="U175" s="250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178</v>
      </c>
      <c r="AU175" s="251" t="s">
        <v>88</v>
      </c>
      <c r="AV175" s="13" t="s">
        <v>88</v>
      </c>
      <c r="AW175" s="13" t="s">
        <v>34</v>
      </c>
      <c r="AX175" s="13" t="s">
        <v>78</v>
      </c>
      <c r="AY175" s="251" t="s">
        <v>162</v>
      </c>
    </row>
    <row r="176" s="15" customFormat="1">
      <c r="A176" s="15"/>
      <c r="B176" s="284"/>
      <c r="C176" s="285"/>
      <c r="D176" s="242" t="s">
        <v>178</v>
      </c>
      <c r="E176" s="286" t="s">
        <v>1</v>
      </c>
      <c r="F176" s="287" t="s">
        <v>871</v>
      </c>
      <c r="G176" s="285"/>
      <c r="H176" s="288">
        <v>11.34</v>
      </c>
      <c r="I176" s="289"/>
      <c r="J176" s="285"/>
      <c r="K176" s="285"/>
      <c r="L176" s="290"/>
      <c r="M176" s="291"/>
      <c r="N176" s="292"/>
      <c r="O176" s="292"/>
      <c r="P176" s="292"/>
      <c r="Q176" s="292"/>
      <c r="R176" s="292"/>
      <c r="S176" s="292"/>
      <c r="T176" s="292"/>
      <c r="U176" s="293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4" t="s">
        <v>178</v>
      </c>
      <c r="AU176" s="294" t="s">
        <v>88</v>
      </c>
      <c r="AV176" s="15" t="s">
        <v>173</v>
      </c>
      <c r="AW176" s="15" t="s">
        <v>34</v>
      </c>
      <c r="AX176" s="15" t="s">
        <v>78</v>
      </c>
      <c r="AY176" s="294" t="s">
        <v>162</v>
      </c>
    </row>
    <row r="177" s="13" customFormat="1">
      <c r="A177" s="13"/>
      <c r="B177" s="240"/>
      <c r="C177" s="241"/>
      <c r="D177" s="242" t="s">
        <v>178</v>
      </c>
      <c r="E177" s="243" t="s">
        <v>1</v>
      </c>
      <c r="F177" s="244" t="s">
        <v>899</v>
      </c>
      <c r="G177" s="241"/>
      <c r="H177" s="245">
        <v>6.2999999999999998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49"/>
      <c r="U177" s="25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178</v>
      </c>
      <c r="AU177" s="251" t="s">
        <v>88</v>
      </c>
      <c r="AV177" s="13" t="s">
        <v>88</v>
      </c>
      <c r="AW177" s="13" t="s">
        <v>34</v>
      </c>
      <c r="AX177" s="13" t="s">
        <v>78</v>
      </c>
      <c r="AY177" s="251" t="s">
        <v>162</v>
      </c>
    </row>
    <row r="178" s="13" customFormat="1">
      <c r="A178" s="13"/>
      <c r="B178" s="240"/>
      <c r="C178" s="241"/>
      <c r="D178" s="242" t="s">
        <v>178</v>
      </c>
      <c r="E178" s="243" t="s">
        <v>1</v>
      </c>
      <c r="F178" s="244" t="s">
        <v>900</v>
      </c>
      <c r="G178" s="241"/>
      <c r="H178" s="245">
        <v>3.48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49"/>
      <c r="U178" s="25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178</v>
      </c>
      <c r="AU178" s="251" t="s">
        <v>88</v>
      </c>
      <c r="AV178" s="13" t="s">
        <v>88</v>
      </c>
      <c r="AW178" s="13" t="s">
        <v>34</v>
      </c>
      <c r="AX178" s="13" t="s">
        <v>78</v>
      </c>
      <c r="AY178" s="251" t="s">
        <v>162</v>
      </c>
    </row>
    <row r="179" s="15" customFormat="1">
      <c r="A179" s="15"/>
      <c r="B179" s="284"/>
      <c r="C179" s="285"/>
      <c r="D179" s="242" t="s">
        <v>178</v>
      </c>
      <c r="E179" s="286" t="s">
        <v>1</v>
      </c>
      <c r="F179" s="287" t="s">
        <v>874</v>
      </c>
      <c r="G179" s="285"/>
      <c r="H179" s="288">
        <v>9.7799999999999994</v>
      </c>
      <c r="I179" s="289"/>
      <c r="J179" s="285"/>
      <c r="K179" s="285"/>
      <c r="L179" s="290"/>
      <c r="M179" s="291"/>
      <c r="N179" s="292"/>
      <c r="O179" s="292"/>
      <c r="P179" s="292"/>
      <c r="Q179" s="292"/>
      <c r="R179" s="292"/>
      <c r="S179" s="292"/>
      <c r="T179" s="292"/>
      <c r="U179" s="293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94" t="s">
        <v>178</v>
      </c>
      <c r="AU179" s="294" t="s">
        <v>88</v>
      </c>
      <c r="AV179" s="15" t="s">
        <v>173</v>
      </c>
      <c r="AW179" s="15" t="s">
        <v>34</v>
      </c>
      <c r="AX179" s="15" t="s">
        <v>78</v>
      </c>
      <c r="AY179" s="294" t="s">
        <v>162</v>
      </c>
    </row>
    <row r="180" s="14" customFormat="1">
      <c r="A180" s="14"/>
      <c r="B180" s="263"/>
      <c r="C180" s="264"/>
      <c r="D180" s="242" t="s">
        <v>178</v>
      </c>
      <c r="E180" s="265" t="s">
        <v>1</v>
      </c>
      <c r="F180" s="266" t="s">
        <v>320</v>
      </c>
      <c r="G180" s="264"/>
      <c r="H180" s="267">
        <v>98.697999999999993</v>
      </c>
      <c r="I180" s="268"/>
      <c r="J180" s="264"/>
      <c r="K180" s="264"/>
      <c r="L180" s="269"/>
      <c r="M180" s="270"/>
      <c r="N180" s="271"/>
      <c r="O180" s="271"/>
      <c r="P180" s="271"/>
      <c r="Q180" s="271"/>
      <c r="R180" s="271"/>
      <c r="S180" s="271"/>
      <c r="T180" s="271"/>
      <c r="U180" s="272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3" t="s">
        <v>178</v>
      </c>
      <c r="AU180" s="273" t="s">
        <v>88</v>
      </c>
      <c r="AV180" s="14" t="s">
        <v>168</v>
      </c>
      <c r="AW180" s="14" t="s">
        <v>34</v>
      </c>
      <c r="AX180" s="14" t="s">
        <v>86</v>
      </c>
      <c r="AY180" s="273" t="s">
        <v>162</v>
      </c>
    </row>
    <row r="181" s="2" customFormat="1" ht="14.4" customHeight="1">
      <c r="A181" s="38"/>
      <c r="B181" s="39"/>
      <c r="C181" s="226" t="s">
        <v>189</v>
      </c>
      <c r="D181" s="226" t="s">
        <v>164</v>
      </c>
      <c r="E181" s="227" t="s">
        <v>901</v>
      </c>
      <c r="F181" s="228" t="s">
        <v>902</v>
      </c>
      <c r="G181" s="229" t="s">
        <v>167</v>
      </c>
      <c r="H181" s="230">
        <v>908.04999999999995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168</v>
      </c>
      <c r="BM181" s="238" t="s">
        <v>903</v>
      </c>
    </row>
    <row r="182" s="13" customFormat="1">
      <c r="A182" s="13"/>
      <c r="B182" s="240"/>
      <c r="C182" s="241"/>
      <c r="D182" s="242" t="s">
        <v>178</v>
      </c>
      <c r="E182" s="243" t="s">
        <v>1</v>
      </c>
      <c r="F182" s="244" t="s">
        <v>904</v>
      </c>
      <c r="G182" s="241"/>
      <c r="H182" s="245">
        <v>567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49"/>
      <c r="U182" s="250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178</v>
      </c>
      <c r="AU182" s="251" t="s">
        <v>88</v>
      </c>
      <c r="AV182" s="13" t="s">
        <v>88</v>
      </c>
      <c r="AW182" s="13" t="s">
        <v>34</v>
      </c>
      <c r="AX182" s="13" t="s">
        <v>78</v>
      </c>
      <c r="AY182" s="251" t="s">
        <v>162</v>
      </c>
    </row>
    <row r="183" s="13" customFormat="1">
      <c r="A183" s="13"/>
      <c r="B183" s="240"/>
      <c r="C183" s="241"/>
      <c r="D183" s="242" t="s">
        <v>178</v>
      </c>
      <c r="E183" s="243" t="s">
        <v>1</v>
      </c>
      <c r="F183" s="244" t="s">
        <v>905</v>
      </c>
      <c r="G183" s="241"/>
      <c r="H183" s="245">
        <v>149.59999999999999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49"/>
      <c r="U183" s="25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178</v>
      </c>
      <c r="AU183" s="251" t="s">
        <v>88</v>
      </c>
      <c r="AV183" s="13" t="s">
        <v>88</v>
      </c>
      <c r="AW183" s="13" t="s">
        <v>34</v>
      </c>
      <c r="AX183" s="13" t="s">
        <v>78</v>
      </c>
      <c r="AY183" s="251" t="s">
        <v>162</v>
      </c>
    </row>
    <row r="184" s="13" customFormat="1">
      <c r="A184" s="13"/>
      <c r="B184" s="240"/>
      <c r="C184" s="241"/>
      <c r="D184" s="242" t="s">
        <v>178</v>
      </c>
      <c r="E184" s="243" t="s">
        <v>1</v>
      </c>
      <c r="F184" s="244" t="s">
        <v>906</v>
      </c>
      <c r="G184" s="241"/>
      <c r="H184" s="245">
        <v>163.84999999999999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49"/>
      <c r="U184" s="25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178</v>
      </c>
      <c r="AU184" s="251" t="s">
        <v>88</v>
      </c>
      <c r="AV184" s="13" t="s">
        <v>88</v>
      </c>
      <c r="AW184" s="13" t="s">
        <v>34</v>
      </c>
      <c r="AX184" s="13" t="s">
        <v>78</v>
      </c>
      <c r="AY184" s="251" t="s">
        <v>162</v>
      </c>
    </row>
    <row r="185" s="13" customFormat="1">
      <c r="A185" s="13"/>
      <c r="B185" s="240"/>
      <c r="C185" s="241"/>
      <c r="D185" s="242" t="s">
        <v>178</v>
      </c>
      <c r="E185" s="243" t="s">
        <v>1</v>
      </c>
      <c r="F185" s="244" t="s">
        <v>907</v>
      </c>
      <c r="G185" s="241"/>
      <c r="H185" s="245">
        <v>16.800000000000001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49"/>
      <c r="U185" s="25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178</v>
      </c>
      <c r="AU185" s="251" t="s">
        <v>88</v>
      </c>
      <c r="AV185" s="13" t="s">
        <v>88</v>
      </c>
      <c r="AW185" s="13" t="s">
        <v>34</v>
      </c>
      <c r="AX185" s="13" t="s">
        <v>78</v>
      </c>
      <c r="AY185" s="251" t="s">
        <v>162</v>
      </c>
    </row>
    <row r="186" s="13" customFormat="1">
      <c r="A186" s="13"/>
      <c r="B186" s="240"/>
      <c r="C186" s="241"/>
      <c r="D186" s="242" t="s">
        <v>178</v>
      </c>
      <c r="E186" s="243" t="s">
        <v>1</v>
      </c>
      <c r="F186" s="244" t="s">
        <v>908</v>
      </c>
      <c r="G186" s="241"/>
      <c r="H186" s="245">
        <v>10.800000000000001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49"/>
      <c r="U186" s="25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178</v>
      </c>
      <c r="AU186" s="251" t="s">
        <v>88</v>
      </c>
      <c r="AV186" s="13" t="s">
        <v>88</v>
      </c>
      <c r="AW186" s="13" t="s">
        <v>34</v>
      </c>
      <c r="AX186" s="13" t="s">
        <v>78</v>
      </c>
      <c r="AY186" s="251" t="s">
        <v>162</v>
      </c>
    </row>
    <row r="187" s="14" customFormat="1">
      <c r="A187" s="14"/>
      <c r="B187" s="263"/>
      <c r="C187" s="264"/>
      <c r="D187" s="242" t="s">
        <v>178</v>
      </c>
      <c r="E187" s="265" t="s">
        <v>1</v>
      </c>
      <c r="F187" s="266" t="s">
        <v>320</v>
      </c>
      <c r="G187" s="264"/>
      <c r="H187" s="267">
        <v>908.04999999999995</v>
      </c>
      <c r="I187" s="268"/>
      <c r="J187" s="264"/>
      <c r="K187" s="264"/>
      <c r="L187" s="269"/>
      <c r="M187" s="270"/>
      <c r="N187" s="271"/>
      <c r="O187" s="271"/>
      <c r="P187" s="271"/>
      <c r="Q187" s="271"/>
      <c r="R187" s="271"/>
      <c r="S187" s="271"/>
      <c r="T187" s="271"/>
      <c r="U187" s="272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3" t="s">
        <v>178</v>
      </c>
      <c r="AU187" s="273" t="s">
        <v>88</v>
      </c>
      <c r="AV187" s="14" t="s">
        <v>168</v>
      </c>
      <c r="AW187" s="14" t="s">
        <v>34</v>
      </c>
      <c r="AX187" s="14" t="s">
        <v>86</v>
      </c>
      <c r="AY187" s="273" t="s">
        <v>162</v>
      </c>
    </row>
    <row r="188" s="2" customFormat="1" ht="14.4" customHeight="1">
      <c r="A188" s="38"/>
      <c r="B188" s="39"/>
      <c r="C188" s="226" t="s">
        <v>194</v>
      </c>
      <c r="D188" s="226" t="s">
        <v>164</v>
      </c>
      <c r="E188" s="227" t="s">
        <v>909</v>
      </c>
      <c r="F188" s="228" t="s">
        <v>910</v>
      </c>
      <c r="G188" s="229" t="s">
        <v>167</v>
      </c>
      <c r="H188" s="230">
        <v>811.32000000000005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0.00025999999999999998</v>
      </c>
      <c r="R188" s="236">
        <f>Q188*H188</f>
        <v>0.2109432</v>
      </c>
      <c r="S188" s="236">
        <v>0</v>
      </c>
      <c r="T188" s="236">
        <f>S188*H188</f>
        <v>0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168</v>
      </c>
      <c r="AT188" s="238" t="s">
        <v>164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168</v>
      </c>
      <c r="BM188" s="238" t="s">
        <v>911</v>
      </c>
    </row>
    <row r="189" s="13" customFormat="1">
      <c r="A189" s="13"/>
      <c r="B189" s="240"/>
      <c r="C189" s="241"/>
      <c r="D189" s="242" t="s">
        <v>178</v>
      </c>
      <c r="E189" s="243" t="s">
        <v>1</v>
      </c>
      <c r="F189" s="244" t="s">
        <v>912</v>
      </c>
      <c r="G189" s="241"/>
      <c r="H189" s="245">
        <v>908.04999999999995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49"/>
      <c r="U189" s="250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178</v>
      </c>
      <c r="AU189" s="251" t="s">
        <v>88</v>
      </c>
      <c r="AV189" s="13" t="s">
        <v>88</v>
      </c>
      <c r="AW189" s="13" t="s">
        <v>34</v>
      </c>
      <c r="AX189" s="13" t="s">
        <v>78</v>
      </c>
      <c r="AY189" s="251" t="s">
        <v>162</v>
      </c>
    </row>
    <row r="190" s="13" customFormat="1">
      <c r="A190" s="13"/>
      <c r="B190" s="240"/>
      <c r="C190" s="241"/>
      <c r="D190" s="242" t="s">
        <v>178</v>
      </c>
      <c r="E190" s="243" t="s">
        <v>1</v>
      </c>
      <c r="F190" s="244" t="s">
        <v>913</v>
      </c>
      <c r="G190" s="241"/>
      <c r="H190" s="245">
        <v>-69.129999999999995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49"/>
      <c r="U190" s="25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178</v>
      </c>
      <c r="AU190" s="251" t="s">
        <v>88</v>
      </c>
      <c r="AV190" s="13" t="s">
        <v>88</v>
      </c>
      <c r="AW190" s="13" t="s">
        <v>34</v>
      </c>
      <c r="AX190" s="13" t="s">
        <v>78</v>
      </c>
      <c r="AY190" s="251" t="s">
        <v>162</v>
      </c>
    </row>
    <row r="191" s="13" customFormat="1">
      <c r="A191" s="13"/>
      <c r="B191" s="240"/>
      <c r="C191" s="241"/>
      <c r="D191" s="242" t="s">
        <v>178</v>
      </c>
      <c r="E191" s="243" t="s">
        <v>1</v>
      </c>
      <c r="F191" s="244" t="s">
        <v>914</v>
      </c>
      <c r="G191" s="241"/>
      <c r="H191" s="245">
        <v>-27.600000000000001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49"/>
      <c r="U191" s="25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178</v>
      </c>
      <c r="AU191" s="251" t="s">
        <v>88</v>
      </c>
      <c r="AV191" s="13" t="s">
        <v>88</v>
      </c>
      <c r="AW191" s="13" t="s">
        <v>34</v>
      </c>
      <c r="AX191" s="13" t="s">
        <v>78</v>
      </c>
      <c r="AY191" s="251" t="s">
        <v>162</v>
      </c>
    </row>
    <row r="192" s="14" customFormat="1">
      <c r="A192" s="14"/>
      <c r="B192" s="263"/>
      <c r="C192" s="264"/>
      <c r="D192" s="242" t="s">
        <v>178</v>
      </c>
      <c r="E192" s="265" t="s">
        <v>1</v>
      </c>
      <c r="F192" s="266" t="s">
        <v>320</v>
      </c>
      <c r="G192" s="264"/>
      <c r="H192" s="267">
        <v>811.32000000000005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1"/>
      <c r="U192" s="272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3" t="s">
        <v>178</v>
      </c>
      <c r="AU192" s="273" t="s">
        <v>88</v>
      </c>
      <c r="AV192" s="14" t="s">
        <v>168</v>
      </c>
      <c r="AW192" s="14" t="s">
        <v>34</v>
      </c>
      <c r="AX192" s="14" t="s">
        <v>86</v>
      </c>
      <c r="AY192" s="273" t="s">
        <v>162</v>
      </c>
    </row>
    <row r="193" s="2" customFormat="1" ht="24.15" customHeight="1">
      <c r="A193" s="38"/>
      <c r="B193" s="39"/>
      <c r="C193" s="226" t="s">
        <v>198</v>
      </c>
      <c r="D193" s="226" t="s">
        <v>164</v>
      </c>
      <c r="E193" s="227" t="s">
        <v>915</v>
      </c>
      <c r="F193" s="228" t="s">
        <v>916</v>
      </c>
      <c r="G193" s="229" t="s">
        <v>167</v>
      </c>
      <c r="H193" s="230">
        <v>27.600000000000001</v>
      </c>
      <c r="I193" s="231"/>
      <c r="J193" s="232">
        <f>ROUND(I193*H193,2)</f>
        <v>0</v>
      </c>
      <c r="K193" s="233"/>
      <c r="L193" s="44"/>
      <c r="M193" s="234" t="s">
        <v>1</v>
      </c>
      <c r="N193" s="235" t="s">
        <v>43</v>
      </c>
      <c r="O193" s="91"/>
      <c r="P193" s="236">
        <f>O193*H193</f>
        <v>0</v>
      </c>
      <c r="Q193" s="236">
        <v>0.00025999999999999998</v>
      </c>
      <c r="R193" s="236">
        <f>Q193*H193</f>
        <v>0.0071760000000000001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168</v>
      </c>
      <c r="AT193" s="238" t="s">
        <v>164</v>
      </c>
      <c r="AU193" s="238" t="s">
        <v>88</v>
      </c>
      <c r="AY193" s="17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86</v>
      </c>
      <c r="BK193" s="239">
        <f>ROUND(I193*H193,2)</f>
        <v>0</v>
      </c>
      <c r="BL193" s="17" t="s">
        <v>168</v>
      </c>
      <c r="BM193" s="238" t="s">
        <v>917</v>
      </c>
    </row>
    <row r="194" s="2" customFormat="1" ht="24.15" customHeight="1">
      <c r="A194" s="38"/>
      <c r="B194" s="39"/>
      <c r="C194" s="226" t="s">
        <v>202</v>
      </c>
      <c r="D194" s="226" t="s">
        <v>164</v>
      </c>
      <c r="E194" s="227" t="s">
        <v>918</v>
      </c>
      <c r="F194" s="228" t="s">
        <v>919</v>
      </c>
      <c r="G194" s="229" t="s">
        <v>167</v>
      </c>
      <c r="H194" s="230">
        <v>811.32000000000005</v>
      </c>
      <c r="I194" s="231"/>
      <c r="J194" s="232">
        <f>ROUND(I194*H194,2)</f>
        <v>0</v>
      </c>
      <c r="K194" s="233"/>
      <c r="L194" s="44"/>
      <c r="M194" s="234" t="s">
        <v>1</v>
      </c>
      <c r="N194" s="235" t="s">
        <v>43</v>
      </c>
      <c r="O194" s="91"/>
      <c r="P194" s="236">
        <f>O194*H194</f>
        <v>0</v>
      </c>
      <c r="Q194" s="236">
        <v>0.020480000000000002</v>
      </c>
      <c r="R194" s="236">
        <f>Q194*H194</f>
        <v>16.615833600000002</v>
      </c>
      <c r="S194" s="236">
        <v>0</v>
      </c>
      <c r="T194" s="236">
        <f>S194*H194</f>
        <v>0</v>
      </c>
      <c r="U194" s="23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168</v>
      </c>
      <c r="AT194" s="238" t="s">
        <v>164</v>
      </c>
      <c r="AU194" s="238" t="s">
        <v>88</v>
      </c>
      <c r="AY194" s="17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86</v>
      </c>
      <c r="BK194" s="239">
        <f>ROUND(I194*H194,2)</f>
        <v>0</v>
      </c>
      <c r="BL194" s="17" t="s">
        <v>168</v>
      </c>
      <c r="BM194" s="238" t="s">
        <v>920</v>
      </c>
    </row>
    <row r="195" s="2" customFormat="1" ht="24.15" customHeight="1">
      <c r="A195" s="38"/>
      <c r="B195" s="39"/>
      <c r="C195" s="226" t="s">
        <v>208</v>
      </c>
      <c r="D195" s="226" t="s">
        <v>164</v>
      </c>
      <c r="E195" s="227" t="s">
        <v>921</v>
      </c>
      <c r="F195" s="228" t="s">
        <v>922</v>
      </c>
      <c r="G195" s="229" t="s">
        <v>167</v>
      </c>
      <c r="H195" s="230">
        <v>27.600000000000001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0.020480000000000002</v>
      </c>
      <c r="R195" s="236">
        <f>Q195*H195</f>
        <v>0.56524800000000008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923</v>
      </c>
    </row>
    <row r="196" s="2" customFormat="1" ht="24.15" customHeight="1">
      <c r="A196" s="38"/>
      <c r="B196" s="39"/>
      <c r="C196" s="226" t="s">
        <v>213</v>
      </c>
      <c r="D196" s="226" t="s">
        <v>164</v>
      </c>
      <c r="E196" s="227" t="s">
        <v>924</v>
      </c>
      <c r="F196" s="228" t="s">
        <v>925</v>
      </c>
      <c r="G196" s="229" t="s">
        <v>167</v>
      </c>
      <c r="H196" s="230">
        <v>811.32000000000005</v>
      </c>
      <c r="I196" s="231"/>
      <c r="J196" s="232">
        <f>ROUND(I196*H196,2)</f>
        <v>0</v>
      </c>
      <c r="K196" s="233"/>
      <c r="L196" s="44"/>
      <c r="M196" s="234" t="s">
        <v>1</v>
      </c>
      <c r="N196" s="235" t="s">
        <v>43</v>
      </c>
      <c r="O196" s="91"/>
      <c r="P196" s="236">
        <f>O196*H196</f>
        <v>0</v>
      </c>
      <c r="Q196" s="236">
        <v>0.0043800000000000002</v>
      </c>
      <c r="R196" s="236">
        <f>Q196*H196</f>
        <v>3.5535816000000002</v>
      </c>
      <c r="S196" s="236">
        <v>0</v>
      </c>
      <c r="T196" s="236">
        <f>S196*H196</f>
        <v>0</v>
      </c>
      <c r="U196" s="23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168</v>
      </c>
      <c r="AT196" s="238" t="s">
        <v>164</v>
      </c>
      <c r="AU196" s="238" t="s">
        <v>88</v>
      </c>
      <c r="AY196" s="17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86</v>
      </c>
      <c r="BK196" s="239">
        <f>ROUND(I196*H196,2)</f>
        <v>0</v>
      </c>
      <c r="BL196" s="17" t="s">
        <v>168</v>
      </c>
      <c r="BM196" s="238" t="s">
        <v>926</v>
      </c>
    </row>
    <row r="197" s="2" customFormat="1" ht="24.15" customHeight="1">
      <c r="A197" s="38"/>
      <c r="B197" s="39"/>
      <c r="C197" s="226" t="s">
        <v>217</v>
      </c>
      <c r="D197" s="226" t="s">
        <v>164</v>
      </c>
      <c r="E197" s="227" t="s">
        <v>927</v>
      </c>
      <c r="F197" s="228" t="s">
        <v>928</v>
      </c>
      <c r="G197" s="229" t="s">
        <v>167</v>
      </c>
      <c r="H197" s="230">
        <v>27.600000000000001</v>
      </c>
      <c r="I197" s="231"/>
      <c r="J197" s="232">
        <f>ROUND(I197*H197,2)</f>
        <v>0</v>
      </c>
      <c r="K197" s="233"/>
      <c r="L197" s="44"/>
      <c r="M197" s="234" t="s">
        <v>1</v>
      </c>
      <c r="N197" s="235" t="s">
        <v>43</v>
      </c>
      <c r="O197" s="91"/>
      <c r="P197" s="236">
        <f>O197*H197</f>
        <v>0</v>
      </c>
      <c r="Q197" s="236">
        <v>0.0043800000000000002</v>
      </c>
      <c r="R197" s="236">
        <f>Q197*H197</f>
        <v>0.12088800000000001</v>
      </c>
      <c r="S197" s="236">
        <v>0</v>
      </c>
      <c r="T197" s="236">
        <f>S197*H197</f>
        <v>0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168</v>
      </c>
      <c r="AT197" s="238" t="s">
        <v>164</v>
      </c>
      <c r="AU197" s="238" t="s">
        <v>88</v>
      </c>
      <c r="AY197" s="17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86</v>
      </c>
      <c r="BK197" s="239">
        <f>ROUND(I197*H197,2)</f>
        <v>0</v>
      </c>
      <c r="BL197" s="17" t="s">
        <v>168</v>
      </c>
      <c r="BM197" s="238" t="s">
        <v>929</v>
      </c>
    </row>
    <row r="198" s="2" customFormat="1" ht="24.15" customHeight="1">
      <c r="A198" s="38"/>
      <c r="B198" s="39"/>
      <c r="C198" s="226" t="s">
        <v>223</v>
      </c>
      <c r="D198" s="226" t="s">
        <v>164</v>
      </c>
      <c r="E198" s="227" t="s">
        <v>930</v>
      </c>
      <c r="F198" s="228" t="s">
        <v>931</v>
      </c>
      <c r="G198" s="229" t="s">
        <v>167</v>
      </c>
      <c r="H198" s="230">
        <v>838.91999999999996</v>
      </c>
      <c r="I198" s="231"/>
      <c r="J198" s="232">
        <f>ROUND(I198*H198,2)</f>
        <v>0</v>
      </c>
      <c r="K198" s="233"/>
      <c r="L198" s="44"/>
      <c r="M198" s="234" t="s">
        <v>1</v>
      </c>
      <c r="N198" s="235" t="s">
        <v>43</v>
      </c>
      <c r="O198" s="91"/>
      <c r="P198" s="236">
        <f>O198*H198</f>
        <v>0</v>
      </c>
      <c r="Q198" s="236">
        <v>0.051220000000000002</v>
      </c>
      <c r="R198" s="236">
        <f>Q198*H198</f>
        <v>42.969482399999997</v>
      </c>
      <c r="S198" s="236">
        <v>0</v>
      </c>
      <c r="T198" s="236">
        <f>S198*H198</f>
        <v>0</v>
      </c>
      <c r="U198" s="23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168</v>
      </c>
      <c r="AT198" s="238" t="s">
        <v>164</v>
      </c>
      <c r="AU198" s="238" t="s">
        <v>88</v>
      </c>
      <c r="AY198" s="17" t="s">
        <v>162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86</v>
      </c>
      <c r="BK198" s="239">
        <f>ROUND(I198*H198,2)</f>
        <v>0</v>
      </c>
      <c r="BL198" s="17" t="s">
        <v>168</v>
      </c>
      <c r="BM198" s="238" t="s">
        <v>932</v>
      </c>
    </row>
    <row r="199" s="13" customFormat="1">
      <c r="A199" s="13"/>
      <c r="B199" s="240"/>
      <c r="C199" s="241"/>
      <c r="D199" s="242" t="s">
        <v>178</v>
      </c>
      <c r="E199" s="243" t="s">
        <v>1</v>
      </c>
      <c r="F199" s="244" t="s">
        <v>933</v>
      </c>
      <c r="G199" s="241"/>
      <c r="H199" s="245">
        <v>838.91999999999996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49"/>
      <c r="U199" s="250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178</v>
      </c>
      <c r="AU199" s="251" t="s">
        <v>88</v>
      </c>
      <c r="AV199" s="13" t="s">
        <v>88</v>
      </c>
      <c r="AW199" s="13" t="s">
        <v>34</v>
      </c>
      <c r="AX199" s="13" t="s">
        <v>86</v>
      </c>
      <c r="AY199" s="251" t="s">
        <v>162</v>
      </c>
    </row>
    <row r="200" s="2" customFormat="1" ht="24.15" customHeight="1">
      <c r="A200" s="38"/>
      <c r="B200" s="39"/>
      <c r="C200" s="226" t="s">
        <v>227</v>
      </c>
      <c r="D200" s="226" t="s">
        <v>164</v>
      </c>
      <c r="E200" s="227" t="s">
        <v>934</v>
      </c>
      <c r="F200" s="228" t="s">
        <v>935</v>
      </c>
      <c r="G200" s="229" t="s">
        <v>167</v>
      </c>
      <c r="H200" s="230">
        <v>838.91999999999996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0.00012999999999999999</v>
      </c>
      <c r="R200" s="236">
        <f>Q200*H200</f>
        <v>0.10905959999999998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168</v>
      </c>
      <c r="BM200" s="238" t="s">
        <v>936</v>
      </c>
    </row>
    <row r="201" s="2" customFormat="1">
      <c r="A201" s="38"/>
      <c r="B201" s="39"/>
      <c r="C201" s="40"/>
      <c r="D201" s="242" t="s">
        <v>340</v>
      </c>
      <c r="E201" s="40"/>
      <c r="F201" s="274" t="s">
        <v>937</v>
      </c>
      <c r="G201" s="40"/>
      <c r="H201" s="40"/>
      <c r="I201" s="275"/>
      <c r="J201" s="40"/>
      <c r="K201" s="40"/>
      <c r="L201" s="44"/>
      <c r="M201" s="276"/>
      <c r="N201" s="277"/>
      <c r="O201" s="91"/>
      <c r="P201" s="91"/>
      <c r="Q201" s="91"/>
      <c r="R201" s="91"/>
      <c r="S201" s="91"/>
      <c r="T201" s="91"/>
      <c r="U201" s="92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340</v>
      </c>
      <c r="AU201" s="17" t="s">
        <v>88</v>
      </c>
    </row>
    <row r="202" s="2" customFormat="1" ht="37.8" customHeight="1">
      <c r="A202" s="38"/>
      <c r="B202" s="39"/>
      <c r="C202" s="226" t="s">
        <v>8</v>
      </c>
      <c r="D202" s="226" t="s">
        <v>164</v>
      </c>
      <c r="E202" s="227" t="s">
        <v>938</v>
      </c>
      <c r="F202" s="228" t="s">
        <v>939</v>
      </c>
      <c r="G202" s="229" t="s">
        <v>266</v>
      </c>
      <c r="H202" s="230">
        <v>46.75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0.020650000000000002</v>
      </c>
      <c r="R202" s="236">
        <f>Q202*H202</f>
        <v>0.96538750000000006</v>
      </c>
      <c r="S202" s="236">
        <v>0</v>
      </c>
      <c r="T202" s="236">
        <f>S202*H202</f>
        <v>0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168</v>
      </c>
      <c r="BM202" s="238" t="s">
        <v>940</v>
      </c>
    </row>
    <row r="203" s="13" customFormat="1">
      <c r="A203" s="13"/>
      <c r="B203" s="240"/>
      <c r="C203" s="241"/>
      <c r="D203" s="242" t="s">
        <v>178</v>
      </c>
      <c r="E203" s="243" t="s">
        <v>1</v>
      </c>
      <c r="F203" s="244" t="s">
        <v>941</v>
      </c>
      <c r="G203" s="241"/>
      <c r="H203" s="245">
        <v>14.15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49"/>
      <c r="U203" s="250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178</v>
      </c>
      <c r="AU203" s="251" t="s">
        <v>88</v>
      </c>
      <c r="AV203" s="13" t="s">
        <v>88</v>
      </c>
      <c r="AW203" s="13" t="s">
        <v>34</v>
      </c>
      <c r="AX203" s="13" t="s">
        <v>78</v>
      </c>
      <c r="AY203" s="251" t="s">
        <v>162</v>
      </c>
    </row>
    <row r="204" s="13" customFormat="1">
      <c r="A204" s="13"/>
      <c r="B204" s="240"/>
      <c r="C204" s="241"/>
      <c r="D204" s="242" t="s">
        <v>178</v>
      </c>
      <c r="E204" s="243" t="s">
        <v>1</v>
      </c>
      <c r="F204" s="244" t="s">
        <v>942</v>
      </c>
      <c r="G204" s="241"/>
      <c r="H204" s="245">
        <v>15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49"/>
      <c r="U204" s="250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178</v>
      </c>
      <c r="AU204" s="251" t="s">
        <v>88</v>
      </c>
      <c r="AV204" s="13" t="s">
        <v>88</v>
      </c>
      <c r="AW204" s="13" t="s">
        <v>34</v>
      </c>
      <c r="AX204" s="13" t="s">
        <v>78</v>
      </c>
      <c r="AY204" s="251" t="s">
        <v>162</v>
      </c>
    </row>
    <row r="205" s="13" customFormat="1">
      <c r="A205" s="13"/>
      <c r="B205" s="240"/>
      <c r="C205" s="241"/>
      <c r="D205" s="242" t="s">
        <v>178</v>
      </c>
      <c r="E205" s="243" t="s">
        <v>1</v>
      </c>
      <c r="F205" s="244" t="s">
        <v>943</v>
      </c>
      <c r="G205" s="241"/>
      <c r="H205" s="245">
        <v>2.3999999999999999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49"/>
      <c r="U205" s="25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178</v>
      </c>
      <c r="AU205" s="251" t="s">
        <v>88</v>
      </c>
      <c r="AV205" s="13" t="s">
        <v>88</v>
      </c>
      <c r="AW205" s="13" t="s">
        <v>34</v>
      </c>
      <c r="AX205" s="13" t="s">
        <v>78</v>
      </c>
      <c r="AY205" s="251" t="s">
        <v>162</v>
      </c>
    </row>
    <row r="206" s="13" customFormat="1">
      <c r="A206" s="13"/>
      <c r="B206" s="240"/>
      <c r="C206" s="241"/>
      <c r="D206" s="242" t="s">
        <v>178</v>
      </c>
      <c r="E206" s="243" t="s">
        <v>1</v>
      </c>
      <c r="F206" s="244" t="s">
        <v>944</v>
      </c>
      <c r="G206" s="241"/>
      <c r="H206" s="245">
        <v>2.1000000000000001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49"/>
      <c r="U206" s="25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178</v>
      </c>
      <c r="AU206" s="251" t="s">
        <v>88</v>
      </c>
      <c r="AV206" s="13" t="s">
        <v>88</v>
      </c>
      <c r="AW206" s="13" t="s">
        <v>34</v>
      </c>
      <c r="AX206" s="13" t="s">
        <v>78</v>
      </c>
      <c r="AY206" s="251" t="s">
        <v>162</v>
      </c>
    </row>
    <row r="207" s="13" customFormat="1">
      <c r="A207" s="13"/>
      <c r="B207" s="240"/>
      <c r="C207" s="241"/>
      <c r="D207" s="242" t="s">
        <v>178</v>
      </c>
      <c r="E207" s="243" t="s">
        <v>1</v>
      </c>
      <c r="F207" s="244" t="s">
        <v>945</v>
      </c>
      <c r="G207" s="241"/>
      <c r="H207" s="245">
        <v>1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49"/>
      <c r="U207" s="250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178</v>
      </c>
      <c r="AU207" s="251" t="s">
        <v>88</v>
      </c>
      <c r="AV207" s="13" t="s">
        <v>88</v>
      </c>
      <c r="AW207" s="13" t="s">
        <v>34</v>
      </c>
      <c r="AX207" s="13" t="s">
        <v>78</v>
      </c>
      <c r="AY207" s="251" t="s">
        <v>162</v>
      </c>
    </row>
    <row r="208" s="15" customFormat="1">
      <c r="A208" s="15"/>
      <c r="B208" s="284"/>
      <c r="C208" s="285"/>
      <c r="D208" s="242" t="s">
        <v>178</v>
      </c>
      <c r="E208" s="286" t="s">
        <v>1</v>
      </c>
      <c r="F208" s="287" t="s">
        <v>868</v>
      </c>
      <c r="G208" s="285"/>
      <c r="H208" s="288">
        <v>34.649999999999999</v>
      </c>
      <c r="I208" s="289"/>
      <c r="J208" s="285"/>
      <c r="K208" s="285"/>
      <c r="L208" s="290"/>
      <c r="M208" s="291"/>
      <c r="N208" s="292"/>
      <c r="O208" s="292"/>
      <c r="P208" s="292"/>
      <c r="Q208" s="292"/>
      <c r="R208" s="292"/>
      <c r="S208" s="292"/>
      <c r="T208" s="292"/>
      <c r="U208" s="293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94" t="s">
        <v>178</v>
      </c>
      <c r="AU208" s="294" t="s">
        <v>88</v>
      </c>
      <c r="AV208" s="15" t="s">
        <v>173</v>
      </c>
      <c r="AW208" s="15" t="s">
        <v>34</v>
      </c>
      <c r="AX208" s="15" t="s">
        <v>78</v>
      </c>
      <c r="AY208" s="294" t="s">
        <v>162</v>
      </c>
    </row>
    <row r="209" s="13" customFormat="1">
      <c r="A209" s="13"/>
      <c r="B209" s="240"/>
      <c r="C209" s="241"/>
      <c r="D209" s="242" t="s">
        <v>178</v>
      </c>
      <c r="E209" s="243" t="s">
        <v>1</v>
      </c>
      <c r="F209" s="244" t="s">
        <v>946</v>
      </c>
      <c r="G209" s="241"/>
      <c r="H209" s="245">
        <v>7.9000000000000004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49"/>
      <c r="U209" s="250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178</v>
      </c>
      <c r="AU209" s="251" t="s">
        <v>88</v>
      </c>
      <c r="AV209" s="13" t="s">
        <v>88</v>
      </c>
      <c r="AW209" s="13" t="s">
        <v>34</v>
      </c>
      <c r="AX209" s="13" t="s">
        <v>78</v>
      </c>
      <c r="AY209" s="251" t="s">
        <v>162</v>
      </c>
    </row>
    <row r="210" s="15" customFormat="1">
      <c r="A210" s="15"/>
      <c r="B210" s="284"/>
      <c r="C210" s="285"/>
      <c r="D210" s="242" t="s">
        <v>178</v>
      </c>
      <c r="E210" s="286" t="s">
        <v>1</v>
      </c>
      <c r="F210" s="287" t="s">
        <v>871</v>
      </c>
      <c r="G210" s="285"/>
      <c r="H210" s="288">
        <v>7.9000000000000004</v>
      </c>
      <c r="I210" s="289"/>
      <c r="J210" s="285"/>
      <c r="K210" s="285"/>
      <c r="L210" s="290"/>
      <c r="M210" s="291"/>
      <c r="N210" s="292"/>
      <c r="O210" s="292"/>
      <c r="P210" s="292"/>
      <c r="Q210" s="292"/>
      <c r="R210" s="292"/>
      <c r="S210" s="292"/>
      <c r="T210" s="292"/>
      <c r="U210" s="293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4" t="s">
        <v>178</v>
      </c>
      <c r="AU210" s="294" t="s">
        <v>88</v>
      </c>
      <c r="AV210" s="15" t="s">
        <v>173</v>
      </c>
      <c r="AW210" s="15" t="s">
        <v>34</v>
      </c>
      <c r="AX210" s="15" t="s">
        <v>78</v>
      </c>
      <c r="AY210" s="294" t="s">
        <v>162</v>
      </c>
    </row>
    <row r="211" s="13" customFormat="1">
      <c r="A211" s="13"/>
      <c r="B211" s="240"/>
      <c r="C211" s="241"/>
      <c r="D211" s="242" t="s">
        <v>178</v>
      </c>
      <c r="E211" s="243" t="s">
        <v>1</v>
      </c>
      <c r="F211" s="244" t="s">
        <v>947</v>
      </c>
      <c r="G211" s="241"/>
      <c r="H211" s="245">
        <v>4.2000000000000002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49"/>
      <c r="U211" s="250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178</v>
      </c>
      <c r="AU211" s="251" t="s">
        <v>88</v>
      </c>
      <c r="AV211" s="13" t="s">
        <v>88</v>
      </c>
      <c r="AW211" s="13" t="s">
        <v>34</v>
      </c>
      <c r="AX211" s="13" t="s">
        <v>78</v>
      </c>
      <c r="AY211" s="251" t="s">
        <v>162</v>
      </c>
    </row>
    <row r="212" s="15" customFormat="1">
      <c r="A212" s="15"/>
      <c r="B212" s="284"/>
      <c r="C212" s="285"/>
      <c r="D212" s="242" t="s">
        <v>178</v>
      </c>
      <c r="E212" s="286" t="s">
        <v>1</v>
      </c>
      <c r="F212" s="287" t="s">
        <v>874</v>
      </c>
      <c r="G212" s="285"/>
      <c r="H212" s="288">
        <v>4.2000000000000002</v>
      </c>
      <c r="I212" s="289"/>
      <c r="J212" s="285"/>
      <c r="K212" s="285"/>
      <c r="L212" s="290"/>
      <c r="M212" s="291"/>
      <c r="N212" s="292"/>
      <c r="O212" s="292"/>
      <c r="P212" s="292"/>
      <c r="Q212" s="292"/>
      <c r="R212" s="292"/>
      <c r="S212" s="292"/>
      <c r="T212" s="292"/>
      <c r="U212" s="293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4" t="s">
        <v>178</v>
      </c>
      <c r="AU212" s="294" t="s">
        <v>88</v>
      </c>
      <c r="AV212" s="15" t="s">
        <v>173</v>
      </c>
      <c r="AW212" s="15" t="s">
        <v>34</v>
      </c>
      <c r="AX212" s="15" t="s">
        <v>78</v>
      </c>
      <c r="AY212" s="294" t="s">
        <v>162</v>
      </c>
    </row>
    <row r="213" s="14" customFormat="1">
      <c r="A213" s="14"/>
      <c r="B213" s="263"/>
      <c r="C213" s="264"/>
      <c r="D213" s="242" t="s">
        <v>178</v>
      </c>
      <c r="E213" s="265" t="s">
        <v>1</v>
      </c>
      <c r="F213" s="266" t="s">
        <v>320</v>
      </c>
      <c r="G213" s="264"/>
      <c r="H213" s="267">
        <v>46.75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1"/>
      <c r="U213" s="272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3" t="s">
        <v>178</v>
      </c>
      <c r="AU213" s="273" t="s">
        <v>88</v>
      </c>
      <c r="AV213" s="14" t="s">
        <v>168</v>
      </c>
      <c r="AW213" s="14" t="s">
        <v>34</v>
      </c>
      <c r="AX213" s="14" t="s">
        <v>86</v>
      </c>
      <c r="AY213" s="273" t="s">
        <v>162</v>
      </c>
    </row>
    <row r="214" s="2" customFormat="1" ht="24.15" customHeight="1">
      <c r="A214" s="38"/>
      <c r="B214" s="39"/>
      <c r="C214" s="226" t="s">
        <v>238</v>
      </c>
      <c r="D214" s="226" t="s">
        <v>164</v>
      </c>
      <c r="E214" s="227" t="s">
        <v>948</v>
      </c>
      <c r="F214" s="228" t="s">
        <v>949</v>
      </c>
      <c r="G214" s="229" t="s">
        <v>266</v>
      </c>
      <c r="H214" s="230">
        <v>128</v>
      </c>
      <c r="I214" s="231"/>
      <c r="J214" s="232">
        <f>ROUND(I214*H214,2)</f>
        <v>0</v>
      </c>
      <c r="K214" s="233"/>
      <c r="L214" s="44"/>
      <c r="M214" s="234" t="s">
        <v>1</v>
      </c>
      <c r="N214" s="235" t="s">
        <v>43</v>
      </c>
      <c r="O214" s="91"/>
      <c r="P214" s="236">
        <f>O214*H214</f>
        <v>0</v>
      </c>
      <c r="Q214" s="236">
        <v>0.00093000000000000005</v>
      </c>
      <c r="R214" s="236">
        <f>Q214*H214</f>
        <v>0.11904000000000001</v>
      </c>
      <c r="S214" s="236">
        <v>0</v>
      </c>
      <c r="T214" s="236">
        <f>S214*H214</f>
        <v>0</v>
      </c>
      <c r="U214" s="23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168</v>
      </c>
      <c r="AT214" s="238" t="s">
        <v>164</v>
      </c>
      <c r="AU214" s="238" t="s">
        <v>88</v>
      </c>
      <c r="AY214" s="17" t="s">
        <v>162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86</v>
      </c>
      <c r="BK214" s="239">
        <f>ROUND(I214*H214,2)</f>
        <v>0</v>
      </c>
      <c r="BL214" s="17" t="s">
        <v>168</v>
      </c>
      <c r="BM214" s="238" t="s">
        <v>950</v>
      </c>
    </row>
    <row r="215" s="13" customFormat="1">
      <c r="A215" s="13"/>
      <c r="B215" s="240"/>
      <c r="C215" s="241"/>
      <c r="D215" s="242" t="s">
        <v>178</v>
      </c>
      <c r="E215" s="243" t="s">
        <v>1</v>
      </c>
      <c r="F215" s="244" t="s">
        <v>951</v>
      </c>
      <c r="G215" s="241"/>
      <c r="H215" s="245">
        <v>30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49"/>
      <c r="U215" s="250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178</v>
      </c>
      <c r="AU215" s="251" t="s">
        <v>88</v>
      </c>
      <c r="AV215" s="13" t="s">
        <v>88</v>
      </c>
      <c r="AW215" s="13" t="s">
        <v>34</v>
      </c>
      <c r="AX215" s="13" t="s">
        <v>78</v>
      </c>
      <c r="AY215" s="251" t="s">
        <v>162</v>
      </c>
    </row>
    <row r="216" s="13" customFormat="1">
      <c r="A216" s="13"/>
      <c r="B216" s="240"/>
      <c r="C216" s="241"/>
      <c r="D216" s="242" t="s">
        <v>178</v>
      </c>
      <c r="E216" s="243" t="s">
        <v>1</v>
      </c>
      <c r="F216" s="244" t="s">
        <v>952</v>
      </c>
      <c r="G216" s="241"/>
      <c r="H216" s="245">
        <v>98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49"/>
      <c r="U216" s="25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178</v>
      </c>
      <c r="AU216" s="251" t="s">
        <v>88</v>
      </c>
      <c r="AV216" s="13" t="s">
        <v>88</v>
      </c>
      <c r="AW216" s="13" t="s">
        <v>34</v>
      </c>
      <c r="AX216" s="13" t="s">
        <v>78</v>
      </c>
      <c r="AY216" s="251" t="s">
        <v>162</v>
      </c>
    </row>
    <row r="217" s="14" customFormat="1">
      <c r="A217" s="14"/>
      <c r="B217" s="263"/>
      <c r="C217" s="264"/>
      <c r="D217" s="242" t="s">
        <v>178</v>
      </c>
      <c r="E217" s="265" t="s">
        <v>1</v>
      </c>
      <c r="F217" s="266" t="s">
        <v>320</v>
      </c>
      <c r="G217" s="264"/>
      <c r="H217" s="267">
        <v>128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1"/>
      <c r="U217" s="272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3" t="s">
        <v>178</v>
      </c>
      <c r="AU217" s="273" t="s">
        <v>88</v>
      </c>
      <c r="AV217" s="14" t="s">
        <v>168</v>
      </c>
      <c r="AW217" s="14" t="s">
        <v>34</v>
      </c>
      <c r="AX217" s="14" t="s">
        <v>86</v>
      </c>
      <c r="AY217" s="273" t="s">
        <v>162</v>
      </c>
    </row>
    <row r="218" s="2" customFormat="1" ht="24.15" customHeight="1">
      <c r="A218" s="38"/>
      <c r="B218" s="39"/>
      <c r="C218" s="226" t="s">
        <v>243</v>
      </c>
      <c r="D218" s="226" t="s">
        <v>164</v>
      </c>
      <c r="E218" s="227" t="s">
        <v>953</v>
      </c>
      <c r="F218" s="228" t="s">
        <v>954</v>
      </c>
      <c r="G218" s="229" t="s">
        <v>266</v>
      </c>
      <c r="H218" s="230">
        <v>20.600000000000001</v>
      </c>
      <c r="I218" s="231"/>
      <c r="J218" s="232">
        <f>ROUND(I218*H218,2)</f>
        <v>0</v>
      </c>
      <c r="K218" s="233"/>
      <c r="L218" s="44"/>
      <c r="M218" s="234" t="s">
        <v>1</v>
      </c>
      <c r="N218" s="235" t="s">
        <v>43</v>
      </c>
      <c r="O218" s="91"/>
      <c r="P218" s="236">
        <f>O218*H218</f>
        <v>0</v>
      </c>
      <c r="Q218" s="236">
        <v>0.00155</v>
      </c>
      <c r="R218" s="236">
        <f>Q218*H218</f>
        <v>0.03193</v>
      </c>
      <c r="S218" s="236">
        <v>0</v>
      </c>
      <c r="T218" s="236">
        <f>S218*H218</f>
        <v>0</v>
      </c>
      <c r="U218" s="237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168</v>
      </c>
      <c r="AT218" s="238" t="s">
        <v>164</v>
      </c>
      <c r="AU218" s="238" t="s">
        <v>88</v>
      </c>
      <c r="AY218" s="17" t="s">
        <v>162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86</v>
      </c>
      <c r="BK218" s="239">
        <f>ROUND(I218*H218,2)</f>
        <v>0</v>
      </c>
      <c r="BL218" s="17" t="s">
        <v>168</v>
      </c>
      <c r="BM218" s="238" t="s">
        <v>955</v>
      </c>
    </row>
    <row r="219" s="13" customFormat="1">
      <c r="A219" s="13"/>
      <c r="B219" s="240"/>
      <c r="C219" s="241"/>
      <c r="D219" s="242" t="s">
        <v>178</v>
      </c>
      <c r="E219" s="243" t="s">
        <v>1</v>
      </c>
      <c r="F219" s="244" t="s">
        <v>956</v>
      </c>
      <c r="G219" s="241"/>
      <c r="H219" s="245">
        <v>17.600000000000001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49"/>
      <c r="U219" s="250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178</v>
      </c>
      <c r="AU219" s="251" t="s">
        <v>88</v>
      </c>
      <c r="AV219" s="13" t="s">
        <v>88</v>
      </c>
      <c r="AW219" s="13" t="s">
        <v>34</v>
      </c>
      <c r="AX219" s="13" t="s">
        <v>78</v>
      </c>
      <c r="AY219" s="251" t="s">
        <v>162</v>
      </c>
    </row>
    <row r="220" s="13" customFormat="1">
      <c r="A220" s="13"/>
      <c r="B220" s="240"/>
      <c r="C220" s="241"/>
      <c r="D220" s="242" t="s">
        <v>178</v>
      </c>
      <c r="E220" s="243" t="s">
        <v>1</v>
      </c>
      <c r="F220" s="244" t="s">
        <v>957</v>
      </c>
      <c r="G220" s="241"/>
      <c r="H220" s="245">
        <v>3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49"/>
      <c r="U220" s="250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178</v>
      </c>
      <c r="AU220" s="251" t="s">
        <v>88</v>
      </c>
      <c r="AV220" s="13" t="s">
        <v>88</v>
      </c>
      <c r="AW220" s="13" t="s">
        <v>34</v>
      </c>
      <c r="AX220" s="13" t="s">
        <v>78</v>
      </c>
      <c r="AY220" s="251" t="s">
        <v>162</v>
      </c>
    </row>
    <row r="221" s="14" customFormat="1">
      <c r="A221" s="14"/>
      <c r="B221" s="263"/>
      <c r="C221" s="264"/>
      <c r="D221" s="242" t="s">
        <v>178</v>
      </c>
      <c r="E221" s="265" t="s">
        <v>1</v>
      </c>
      <c r="F221" s="266" t="s">
        <v>320</v>
      </c>
      <c r="G221" s="264"/>
      <c r="H221" s="267">
        <v>20.600000000000001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1"/>
      <c r="U221" s="272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3" t="s">
        <v>178</v>
      </c>
      <c r="AU221" s="273" t="s">
        <v>88</v>
      </c>
      <c r="AV221" s="14" t="s">
        <v>168</v>
      </c>
      <c r="AW221" s="14" t="s">
        <v>34</v>
      </c>
      <c r="AX221" s="14" t="s">
        <v>86</v>
      </c>
      <c r="AY221" s="273" t="s">
        <v>162</v>
      </c>
    </row>
    <row r="222" s="2" customFormat="1" ht="49.05" customHeight="1">
      <c r="A222" s="38"/>
      <c r="B222" s="39"/>
      <c r="C222" s="226" t="s">
        <v>248</v>
      </c>
      <c r="D222" s="226" t="s">
        <v>164</v>
      </c>
      <c r="E222" s="227" t="s">
        <v>958</v>
      </c>
      <c r="F222" s="228" t="s">
        <v>959</v>
      </c>
      <c r="G222" s="229" t="s">
        <v>445</v>
      </c>
      <c r="H222" s="230">
        <v>6</v>
      </c>
      <c r="I222" s="231"/>
      <c r="J222" s="232">
        <f>ROUND(I222*H222,2)</f>
        <v>0</v>
      </c>
      <c r="K222" s="233"/>
      <c r="L222" s="44"/>
      <c r="M222" s="234" t="s">
        <v>1</v>
      </c>
      <c r="N222" s="235" t="s">
        <v>43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168</v>
      </c>
      <c r="AT222" s="238" t="s">
        <v>164</v>
      </c>
      <c r="AU222" s="238" t="s">
        <v>88</v>
      </c>
      <c r="AY222" s="17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86</v>
      </c>
      <c r="BK222" s="239">
        <f>ROUND(I222*H222,2)</f>
        <v>0</v>
      </c>
      <c r="BL222" s="17" t="s">
        <v>168</v>
      </c>
      <c r="BM222" s="238" t="s">
        <v>960</v>
      </c>
    </row>
    <row r="223" s="12" customFormat="1" ht="22.8" customHeight="1">
      <c r="A223" s="12"/>
      <c r="B223" s="210"/>
      <c r="C223" s="211"/>
      <c r="D223" s="212" t="s">
        <v>77</v>
      </c>
      <c r="E223" s="224" t="s">
        <v>202</v>
      </c>
      <c r="F223" s="224" t="s">
        <v>961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SUM(P224:P284)</f>
        <v>0</v>
      </c>
      <c r="Q223" s="218"/>
      <c r="R223" s="219">
        <f>SUM(R224:R284)</f>
        <v>16.612946780000001</v>
      </c>
      <c r="S223" s="218"/>
      <c r="T223" s="219">
        <f>SUM(T224:T284)</f>
        <v>58.652070000000002</v>
      </c>
      <c r="U223" s="220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86</v>
      </c>
      <c r="AT223" s="222" t="s">
        <v>77</v>
      </c>
      <c r="AU223" s="222" t="s">
        <v>86</v>
      </c>
      <c r="AY223" s="221" t="s">
        <v>162</v>
      </c>
      <c r="BK223" s="223">
        <f>SUM(BK224:BK284)</f>
        <v>0</v>
      </c>
    </row>
    <row r="224" s="2" customFormat="1" ht="49.05" customHeight="1">
      <c r="A224" s="38"/>
      <c r="B224" s="39"/>
      <c r="C224" s="226" t="s">
        <v>253</v>
      </c>
      <c r="D224" s="226" t="s">
        <v>164</v>
      </c>
      <c r="E224" s="227" t="s">
        <v>962</v>
      </c>
      <c r="F224" s="228" t="s">
        <v>963</v>
      </c>
      <c r="G224" s="229" t="s">
        <v>303</v>
      </c>
      <c r="H224" s="230">
        <v>1</v>
      </c>
      <c r="I224" s="231"/>
      <c r="J224" s="232">
        <f>ROUND(I224*H224,2)</f>
        <v>0</v>
      </c>
      <c r="K224" s="233"/>
      <c r="L224" s="44"/>
      <c r="M224" s="234" t="s">
        <v>1</v>
      </c>
      <c r="N224" s="235" t="s">
        <v>43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6">
        <f>S224*H224</f>
        <v>0</v>
      </c>
      <c r="U224" s="23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437</v>
      </c>
      <c r="AT224" s="238" t="s">
        <v>164</v>
      </c>
      <c r="AU224" s="238" t="s">
        <v>88</v>
      </c>
      <c r="AY224" s="17" t="s">
        <v>162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86</v>
      </c>
      <c r="BK224" s="239">
        <f>ROUND(I224*H224,2)</f>
        <v>0</v>
      </c>
      <c r="BL224" s="17" t="s">
        <v>437</v>
      </c>
      <c r="BM224" s="238" t="s">
        <v>964</v>
      </c>
    </row>
    <row r="225" s="2" customFormat="1" ht="49.05" customHeight="1">
      <c r="A225" s="38"/>
      <c r="B225" s="39"/>
      <c r="C225" s="226" t="s">
        <v>259</v>
      </c>
      <c r="D225" s="226" t="s">
        <v>164</v>
      </c>
      <c r="E225" s="227" t="s">
        <v>965</v>
      </c>
      <c r="F225" s="228" t="s">
        <v>966</v>
      </c>
      <c r="G225" s="229" t="s">
        <v>303</v>
      </c>
      <c r="H225" s="230">
        <v>1</v>
      </c>
      <c r="I225" s="231"/>
      <c r="J225" s="232">
        <f>ROUND(I225*H225,2)</f>
        <v>0</v>
      </c>
      <c r="K225" s="233"/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6">
        <f>S225*H225</f>
        <v>0</v>
      </c>
      <c r="U225" s="23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437</v>
      </c>
      <c r="AT225" s="238" t="s">
        <v>164</v>
      </c>
      <c r="AU225" s="238" t="s">
        <v>88</v>
      </c>
      <c r="AY225" s="17" t="s">
        <v>162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86</v>
      </c>
      <c r="BK225" s="239">
        <f>ROUND(I225*H225,2)</f>
        <v>0</v>
      </c>
      <c r="BL225" s="17" t="s">
        <v>437</v>
      </c>
      <c r="BM225" s="238" t="s">
        <v>967</v>
      </c>
    </row>
    <row r="226" s="2" customFormat="1">
      <c r="A226" s="38"/>
      <c r="B226" s="39"/>
      <c r="C226" s="40"/>
      <c r="D226" s="242" t="s">
        <v>340</v>
      </c>
      <c r="E226" s="40"/>
      <c r="F226" s="274" t="s">
        <v>968</v>
      </c>
      <c r="G226" s="40"/>
      <c r="H226" s="40"/>
      <c r="I226" s="275"/>
      <c r="J226" s="40"/>
      <c r="K226" s="40"/>
      <c r="L226" s="44"/>
      <c r="M226" s="276"/>
      <c r="N226" s="277"/>
      <c r="O226" s="91"/>
      <c r="P226" s="91"/>
      <c r="Q226" s="91"/>
      <c r="R226" s="91"/>
      <c r="S226" s="91"/>
      <c r="T226" s="91"/>
      <c r="U226" s="92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340</v>
      </c>
      <c r="AU226" s="17" t="s">
        <v>88</v>
      </c>
    </row>
    <row r="227" s="2" customFormat="1" ht="62.7" customHeight="1">
      <c r="A227" s="38"/>
      <c r="B227" s="39"/>
      <c r="C227" s="226" t="s">
        <v>7</v>
      </c>
      <c r="D227" s="226" t="s">
        <v>164</v>
      </c>
      <c r="E227" s="227" t="s">
        <v>969</v>
      </c>
      <c r="F227" s="228" t="s">
        <v>970</v>
      </c>
      <c r="G227" s="229" t="s">
        <v>303</v>
      </c>
      <c r="H227" s="230">
        <v>1</v>
      </c>
      <c r="I227" s="231"/>
      <c r="J227" s="232">
        <f>ROUND(I227*H227,2)</f>
        <v>0</v>
      </c>
      <c r="K227" s="233"/>
      <c r="L227" s="44"/>
      <c r="M227" s="234" t="s">
        <v>1</v>
      </c>
      <c r="N227" s="235" t="s">
        <v>43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6">
        <f>S227*H227</f>
        <v>0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168</v>
      </c>
      <c r="AT227" s="238" t="s">
        <v>164</v>
      </c>
      <c r="AU227" s="238" t="s">
        <v>88</v>
      </c>
      <c r="AY227" s="17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86</v>
      </c>
      <c r="BK227" s="239">
        <f>ROUND(I227*H227,2)</f>
        <v>0</v>
      </c>
      <c r="BL227" s="17" t="s">
        <v>168</v>
      </c>
      <c r="BM227" s="238" t="s">
        <v>971</v>
      </c>
    </row>
    <row r="228" s="2" customFormat="1" ht="37.8" customHeight="1">
      <c r="A228" s="38"/>
      <c r="B228" s="39"/>
      <c r="C228" s="226" t="s">
        <v>269</v>
      </c>
      <c r="D228" s="226" t="s">
        <v>164</v>
      </c>
      <c r="E228" s="227" t="s">
        <v>458</v>
      </c>
      <c r="F228" s="228" t="s">
        <v>972</v>
      </c>
      <c r="G228" s="229" t="s">
        <v>303</v>
      </c>
      <c r="H228" s="230">
        <v>1</v>
      </c>
      <c r="I228" s="231"/>
      <c r="J228" s="232">
        <f>ROUND(I228*H228,2)</f>
        <v>0</v>
      </c>
      <c r="K228" s="233"/>
      <c r="L228" s="44"/>
      <c r="M228" s="234" t="s">
        <v>1</v>
      </c>
      <c r="N228" s="235" t="s">
        <v>43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6">
        <f>S228*H228</f>
        <v>0</v>
      </c>
      <c r="U228" s="23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168</v>
      </c>
      <c r="AT228" s="238" t="s">
        <v>164</v>
      </c>
      <c r="AU228" s="238" t="s">
        <v>88</v>
      </c>
      <c r="AY228" s="17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86</v>
      </c>
      <c r="BK228" s="239">
        <f>ROUND(I228*H228,2)</f>
        <v>0</v>
      </c>
      <c r="BL228" s="17" t="s">
        <v>168</v>
      </c>
      <c r="BM228" s="238" t="s">
        <v>973</v>
      </c>
    </row>
    <row r="229" s="2" customFormat="1" ht="14.4" customHeight="1">
      <c r="A229" s="38"/>
      <c r="B229" s="39"/>
      <c r="C229" s="226" t="s">
        <v>274</v>
      </c>
      <c r="D229" s="226" t="s">
        <v>164</v>
      </c>
      <c r="E229" s="227" t="s">
        <v>974</v>
      </c>
      <c r="F229" s="228" t="s">
        <v>975</v>
      </c>
      <c r="G229" s="229" t="s">
        <v>256</v>
      </c>
      <c r="H229" s="230">
        <v>1</v>
      </c>
      <c r="I229" s="231"/>
      <c r="J229" s="232">
        <f>ROUND(I229*H229,2)</f>
        <v>0</v>
      </c>
      <c r="K229" s="233"/>
      <c r="L229" s="44"/>
      <c r="M229" s="234" t="s">
        <v>1</v>
      </c>
      <c r="N229" s="235" t="s">
        <v>43</v>
      </c>
      <c r="O229" s="91"/>
      <c r="P229" s="236">
        <f>O229*H229</f>
        <v>0</v>
      </c>
      <c r="Q229" s="236">
        <v>2.3012700000000001</v>
      </c>
      <c r="R229" s="236">
        <f>Q229*H229</f>
        <v>2.3012700000000001</v>
      </c>
      <c r="S229" s="236">
        <v>0</v>
      </c>
      <c r="T229" s="236">
        <f>S229*H229</f>
        <v>0</v>
      </c>
      <c r="U229" s="23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446</v>
      </c>
      <c r="AT229" s="238" t="s">
        <v>164</v>
      </c>
      <c r="AU229" s="238" t="s">
        <v>88</v>
      </c>
      <c r="AY229" s="17" t="s">
        <v>162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86</v>
      </c>
      <c r="BK229" s="239">
        <f>ROUND(I229*H229,2)</f>
        <v>0</v>
      </c>
      <c r="BL229" s="17" t="s">
        <v>446</v>
      </c>
      <c r="BM229" s="238" t="s">
        <v>976</v>
      </c>
    </row>
    <row r="230" s="2" customFormat="1" ht="24.15" customHeight="1">
      <c r="A230" s="38"/>
      <c r="B230" s="39"/>
      <c r="C230" s="226" t="s">
        <v>279</v>
      </c>
      <c r="D230" s="226" t="s">
        <v>164</v>
      </c>
      <c r="E230" s="227" t="s">
        <v>977</v>
      </c>
      <c r="F230" s="228" t="s">
        <v>978</v>
      </c>
      <c r="G230" s="229" t="s">
        <v>266</v>
      </c>
      <c r="H230" s="230">
        <v>9</v>
      </c>
      <c r="I230" s="231"/>
      <c r="J230" s="232">
        <f>ROUND(I230*H230,2)</f>
        <v>0</v>
      </c>
      <c r="K230" s="233"/>
      <c r="L230" s="44"/>
      <c r="M230" s="234" t="s">
        <v>1</v>
      </c>
      <c r="N230" s="235" t="s">
        <v>43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6">
        <f>S230*H230</f>
        <v>0</v>
      </c>
      <c r="U230" s="23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168</v>
      </c>
      <c r="AT230" s="238" t="s">
        <v>164</v>
      </c>
      <c r="AU230" s="238" t="s">
        <v>88</v>
      </c>
      <c r="AY230" s="17" t="s">
        <v>162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86</v>
      </c>
      <c r="BK230" s="239">
        <f>ROUND(I230*H230,2)</f>
        <v>0</v>
      </c>
      <c r="BL230" s="17" t="s">
        <v>168</v>
      </c>
      <c r="BM230" s="238" t="s">
        <v>979</v>
      </c>
    </row>
    <row r="231" s="13" customFormat="1">
      <c r="A231" s="13"/>
      <c r="B231" s="240"/>
      <c r="C231" s="241"/>
      <c r="D231" s="242" t="s">
        <v>178</v>
      </c>
      <c r="E231" s="243" t="s">
        <v>1</v>
      </c>
      <c r="F231" s="244" t="s">
        <v>980</v>
      </c>
      <c r="G231" s="241"/>
      <c r="H231" s="245">
        <v>9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49"/>
      <c r="U231" s="250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178</v>
      </c>
      <c r="AU231" s="251" t="s">
        <v>88</v>
      </c>
      <c r="AV231" s="13" t="s">
        <v>88</v>
      </c>
      <c r="AW231" s="13" t="s">
        <v>34</v>
      </c>
      <c r="AX231" s="13" t="s">
        <v>86</v>
      </c>
      <c r="AY231" s="251" t="s">
        <v>162</v>
      </c>
    </row>
    <row r="232" s="2" customFormat="1" ht="24.15" customHeight="1">
      <c r="A232" s="38"/>
      <c r="B232" s="39"/>
      <c r="C232" s="226" t="s">
        <v>284</v>
      </c>
      <c r="D232" s="226" t="s">
        <v>164</v>
      </c>
      <c r="E232" s="227" t="s">
        <v>981</v>
      </c>
      <c r="F232" s="228" t="s">
        <v>982</v>
      </c>
      <c r="G232" s="229" t="s">
        <v>256</v>
      </c>
      <c r="H232" s="230">
        <v>1</v>
      </c>
      <c r="I232" s="231"/>
      <c r="J232" s="232">
        <f>ROUND(I232*H232,2)</f>
        <v>0</v>
      </c>
      <c r="K232" s="233"/>
      <c r="L232" s="44"/>
      <c r="M232" s="234" t="s">
        <v>1</v>
      </c>
      <c r="N232" s="235" t="s">
        <v>43</v>
      </c>
      <c r="O232" s="91"/>
      <c r="P232" s="236">
        <f>O232*H232</f>
        <v>0</v>
      </c>
      <c r="Q232" s="236">
        <v>0.01175</v>
      </c>
      <c r="R232" s="236">
        <f>Q232*H232</f>
        <v>0.01175</v>
      </c>
      <c r="S232" s="236">
        <v>0</v>
      </c>
      <c r="T232" s="236">
        <f>S232*H232</f>
        <v>0</v>
      </c>
      <c r="U232" s="23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168</v>
      </c>
      <c r="AT232" s="238" t="s">
        <v>164</v>
      </c>
      <c r="AU232" s="238" t="s">
        <v>88</v>
      </c>
      <c r="AY232" s="17" t="s">
        <v>162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86</v>
      </c>
      <c r="BK232" s="239">
        <f>ROUND(I232*H232,2)</f>
        <v>0</v>
      </c>
      <c r="BL232" s="17" t="s">
        <v>168</v>
      </c>
      <c r="BM232" s="238" t="s">
        <v>983</v>
      </c>
    </row>
    <row r="233" s="2" customFormat="1" ht="14.4" customHeight="1">
      <c r="A233" s="38"/>
      <c r="B233" s="39"/>
      <c r="C233" s="252" t="s">
        <v>289</v>
      </c>
      <c r="D233" s="252" t="s">
        <v>218</v>
      </c>
      <c r="E233" s="253" t="s">
        <v>984</v>
      </c>
      <c r="F233" s="254" t="s">
        <v>985</v>
      </c>
      <c r="G233" s="255" t="s">
        <v>256</v>
      </c>
      <c r="H233" s="256">
        <v>1</v>
      </c>
      <c r="I233" s="257"/>
      <c r="J233" s="258">
        <f>ROUND(I233*H233,2)</f>
        <v>0</v>
      </c>
      <c r="K233" s="259"/>
      <c r="L233" s="260"/>
      <c r="M233" s="261" t="s">
        <v>1</v>
      </c>
      <c r="N233" s="262" t="s">
        <v>43</v>
      </c>
      <c r="O233" s="91"/>
      <c r="P233" s="236">
        <f>O233*H233</f>
        <v>0</v>
      </c>
      <c r="Q233" s="236">
        <v>0.0030000000000000001</v>
      </c>
      <c r="R233" s="236">
        <f>Q233*H233</f>
        <v>0.0030000000000000001</v>
      </c>
      <c r="S233" s="236">
        <v>0</v>
      </c>
      <c r="T233" s="236">
        <f>S233*H233</f>
        <v>0</v>
      </c>
      <c r="U233" s="23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198</v>
      </c>
      <c r="AT233" s="238" t="s">
        <v>218</v>
      </c>
      <c r="AU233" s="238" t="s">
        <v>88</v>
      </c>
      <c r="AY233" s="17" t="s">
        <v>162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86</v>
      </c>
      <c r="BK233" s="239">
        <f>ROUND(I233*H233,2)</f>
        <v>0</v>
      </c>
      <c r="BL233" s="17" t="s">
        <v>168</v>
      </c>
      <c r="BM233" s="238" t="s">
        <v>986</v>
      </c>
    </row>
    <row r="234" s="2" customFormat="1" ht="24.15" customHeight="1">
      <c r="A234" s="38"/>
      <c r="B234" s="39"/>
      <c r="C234" s="226" t="s">
        <v>294</v>
      </c>
      <c r="D234" s="226" t="s">
        <v>164</v>
      </c>
      <c r="E234" s="227" t="s">
        <v>987</v>
      </c>
      <c r="F234" s="228" t="s">
        <v>988</v>
      </c>
      <c r="G234" s="229" t="s">
        <v>167</v>
      </c>
      <c r="H234" s="230">
        <v>642</v>
      </c>
      <c r="I234" s="231"/>
      <c r="J234" s="232">
        <f>ROUND(I234*H234,2)</f>
        <v>0</v>
      </c>
      <c r="K234" s="233"/>
      <c r="L234" s="44"/>
      <c r="M234" s="234" t="s">
        <v>1</v>
      </c>
      <c r="N234" s="235" t="s">
        <v>43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6">
        <f>S234*H234</f>
        <v>0</v>
      </c>
      <c r="U234" s="237" t="s">
        <v>1</v>
      </c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168</v>
      </c>
      <c r="AT234" s="238" t="s">
        <v>164</v>
      </c>
      <c r="AU234" s="238" t="s">
        <v>88</v>
      </c>
      <c r="AY234" s="17" t="s">
        <v>162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86</v>
      </c>
      <c r="BK234" s="239">
        <f>ROUND(I234*H234,2)</f>
        <v>0</v>
      </c>
      <c r="BL234" s="17" t="s">
        <v>168</v>
      </c>
      <c r="BM234" s="238" t="s">
        <v>989</v>
      </c>
    </row>
    <row r="235" s="13" customFormat="1">
      <c r="A235" s="13"/>
      <c r="B235" s="240"/>
      <c r="C235" s="241"/>
      <c r="D235" s="242" t="s">
        <v>178</v>
      </c>
      <c r="E235" s="243" t="s">
        <v>1</v>
      </c>
      <c r="F235" s="244" t="s">
        <v>990</v>
      </c>
      <c r="G235" s="241"/>
      <c r="H235" s="245">
        <v>642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49"/>
      <c r="U235" s="250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178</v>
      </c>
      <c r="AU235" s="251" t="s">
        <v>88</v>
      </c>
      <c r="AV235" s="13" t="s">
        <v>88</v>
      </c>
      <c r="AW235" s="13" t="s">
        <v>34</v>
      </c>
      <c r="AX235" s="13" t="s">
        <v>86</v>
      </c>
      <c r="AY235" s="251" t="s">
        <v>162</v>
      </c>
    </row>
    <row r="236" s="2" customFormat="1" ht="24.15" customHeight="1">
      <c r="A236" s="38"/>
      <c r="B236" s="39"/>
      <c r="C236" s="226" t="s">
        <v>300</v>
      </c>
      <c r="D236" s="226" t="s">
        <v>164</v>
      </c>
      <c r="E236" s="227" t="s">
        <v>991</v>
      </c>
      <c r="F236" s="228" t="s">
        <v>992</v>
      </c>
      <c r="G236" s="229" t="s">
        <v>167</v>
      </c>
      <c r="H236" s="230">
        <v>57780</v>
      </c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6">
        <f>S236*H236</f>
        <v>0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168</v>
      </c>
      <c r="AT236" s="238" t="s">
        <v>164</v>
      </c>
      <c r="AU236" s="238" t="s">
        <v>88</v>
      </c>
      <c r="AY236" s="17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86</v>
      </c>
      <c r="BK236" s="239">
        <f>ROUND(I236*H236,2)</f>
        <v>0</v>
      </c>
      <c r="BL236" s="17" t="s">
        <v>168</v>
      </c>
      <c r="BM236" s="238" t="s">
        <v>993</v>
      </c>
    </row>
    <row r="237" s="13" customFormat="1">
      <c r="A237" s="13"/>
      <c r="B237" s="240"/>
      <c r="C237" s="241"/>
      <c r="D237" s="242" t="s">
        <v>178</v>
      </c>
      <c r="E237" s="241"/>
      <c r="F237" s="244" t="s">
        <v>994</v>
      </c>
      <c r="G237" s="241"/>
      <c r="H237" s="245">
        <v>57780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49"/>
      <c r="U237" s="250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178</v>
      </c>
      <c r="AU237" s="251" t="s">
        <v>88</v>
      </c>
      <c r="AV237" s="13" t="s">
        <v>88</v>
      </c>
      <c r="AW237" s="13" t="s">
        <v>4</v>
      </c>
      <c r="AX237" s="13" t="s">
        <v>86</v>
      </c>
      <c r="AY237" s="251" t="s">
        <v>162</v>
      </c>
    </row>
    <row r="238" s="2" customFormat="1" ht="24.15" customHeight="1">
      <c r="A238" s="38"/>
      <c r="B238" s="39"/>
      <c r="C238" s="226" t="s">
        <v>305</v>
      </c>
      <c r="D238" s="226" t="s">
        <v>164</v>
      </c>
      <c r="E238" s="227" t="s">
        <v>995</v>
      </c>
      <c r="F238" s="228" t="s">
        <v>996</v>
      </c>
      <c r="G238" s="229" t="s">
        <v>167</v>
      </c>
      <c r="H238" s="230">
        <v>642</v>
      </c>
      <c r="I238" s="231"/>
      <c r="J238" s="232">
        <f>ROUND(I238*H238,2)</f>
        <v>0</v>
      </c>
      <c r="K238" s="233"/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6">
        <f>S238*H238</f>
        <v>0</v>
      </c>
      <c r="U238" s="23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168</v>
      </c>
      <c r="AT238" s="238" t="s">
        <v>164</v>
      </c>
      <c r="AU238" s="238" t="s">
        <v>88</v>
      </c>
      <c r="AY238" s="17" t="s">
        <v>162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86</v>
      </c>
      <c r="BK238" s="239">
        <f>ROUND(I238*H238,2)</f>
        <v>0</v>
      </c>
      <c r="BL238" s="17" t="s">
        <v>168</v>
      </c>
      <c r="BM238" s="238" t="s">
        <v>997</v>
      </c>
    </row>
    <row r="239" s="2" customFormat="1" ht="14.4" customHeight="1">
      <c r="A239" s="38"/>
      <c r="B239" s="39"/>
      <c r="C239" s="226" t="s">
        <v>309</v>
      </c>
      <c r="D239" s="226" t="s">
        <v>164</v>
      </c>
      <c r="E239" s="227" t="s">
        <v>998</v>
      </c>
      <c r="F239" s="228" t="s">
        <v>999</v>
      </c>
      <c r="G239" s="229" t="s">
        <v>167</v>
      </c>
      <c r="H239" s="230">
        <v>642</v>
      </c>
      <c r="I239" s="231"/>
      <c r="J239" s="232">
        <f>ROUND(I239*H239,2)</f>
        <v>0</v>
      </c>
      <c r="K239" s="233"/>
      <c r="L239" s="44"/>
      <c r="M239" s="234" t="s">
        <v>1</v>
      </c>
      <c r="N239" s="235" t="s">
        <v>43</v>
      </c>
      <c r="O239" s="91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6">
        <f>S239*H239</f>
        <v>0</v>
      </c>
      <c r="U239" s="23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168</v>
      </c>
      <c r="AT239" s="238" t="s">
        <v>164</v>
      </c>
      <c r="AU239" s="238" t="s">
        <v>88</v>
      </c>
      <c r="AY239" s="17" t="s">
        <v>162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86</v>
      </c>
      <c r="BK239" s="239">
        <f>ROUND(I239*H239,2)</f>
        <v>0</v>
      </c>
      <c r="BL239" s="17" t="s">
        <v>168</v>
      </c>
      <c r="BM239" s="238" t="s">
        <v>1000</v>
      </c>
    </row>
    <row r="240" s="2" customFormat="1" ht="14.4" customHeight="1">
      <c r="A240" s="38"/>
      <c r="B240" s="39"/>
      <c r="C240" s="226" t="s">
        <v>314</v>
      </c>
      <c r="D240" s="226" t="s">
        <v>164</v>
      </c>
      <c r="E240" s="227" t="s">
        <v>1001</v>
      </c>
      <c r="F240" s="228" t="s">
        <v>1002</v>
      </c>
      <c r="G240" s="229" t="s">
        <v>167</v>
      </c>
      <c r="H240" s="230">
        <v>57780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6">
        <f>S240*H240</f>
        <v>0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168</v>
      </c>
      <c r="AT240" s="238" t="s">
        <v>164</v>
      </c>
      <c r="AU240" s="238" t="s">
        <v>88</v>
      </c>
      <c r="AY240" s="17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86</v>
      </c>
      <c r="BK240" s="239">
        <f>ROUND(I240*H240,2)</f>
        <v>0</v>
      </c>
      <c r="BL240" s="17" t="s">
        <v>168</v>
      </c>
      <c r="BM240" s="238" t="s">
        <v>1003</v>
      </c>
    </row>
    <row r="241" s="13" customFormat="1">
      <c r="A241" s="13"/>
      <c r="B241" s="240"/>
      <c r="C241" s="241"/>
      <c r="D241" s="242" t="s">
        <v>178</v>
      </c>
      <c r="E241" s="241"/>
      <c r="F241" s="244" t="s">
        <v>994</v>
      </c>
      <c r="G241" s="241"/>
      <c r="H241" s="245">
        <v>57780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49"/>
      <c r="U241" s="250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178</v>
      </c>
      <c r="AU241" s="251" t="s">
        <v>88</v>
      </c>
      <c r="AV241" s="13" t="s">
        <v>88</v>
      </c>
      <c r="AW241" s="13" t="s">
        <v>4</v>
      </c>
      <c r="AX241" s="13" t="s">
        <v>86</v>
      </c>
      <c r="AY241" s="251" t="s">
        <v>162</v>
      </c>
    </row>
    <row r="242" s="2" customFormat="1" ht="14.4" customHeight="1">
      <c r="A242" s="38"/>
      <c r="B242" s="39"/>
      <c r="C242" s="226" t="s">
        <v>323</v>
      </c>
      <c r="D242" s="226" t="s">
        <v>164</v>
      </c>
      <c r="E242" s="227" t="s">
        <v>1004</v>
      </c>
      <c r="F242" s="228" t="s">
        <v>1005</v>
      </c>
      <c r="G242" s="229" t="s">
        <v>167</v>
      </c>
      <c r="H242" s="230">
        <v>642</v>
      </c>
      <c r="I242" s="231"/>
      <c r="J242" s="232">
        <f>ROUND(I242*H242,2)</f>
        <v>0</v>
      </c>
      <c r="K242" s="233"/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6">
        <f>S242*H242</f>
        <v>0</v>
      </c>
      <c r="U242" s="237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168</v>
      </c>
      <c r="AT242" s="238" t="s">
        <v>164</v>
      </c>
      <c r="AU242" s="238" t="s">
        <v>88</v>
      </c>
      <c r="AY242" s="17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86</v>
      </c>
      <c r="BK242" s="239">
        <f>ROUND(I242*H242,2)</f>
        <v>0</v>
      </c>
      <c r="BL242" s="17" t="s">
        <v>168</v>
      </c>
      <c r="BM242" s="238" t="s">
        <v>1006</v>
      </c>
    </row>
    <row r="243" s="2" customFormat="1" ht="24.15" customHeight="1">
      <c r="A243" s="38"/>
      <c r="B243" s="39"/>
      <c r="C243" s="226" t="s">
        <v>327</v>
      </c>
      <c r="D243" s="226" t="s">
        <v>164</v>
      </c>
      <c r="E243" s="227" t="s">
        <v>1007</v>
      </c>
      <c r="F243" s="228" t="s">
        <v>1008</v>
      </c>
      <c r="G243" s="229" t="s">
        <v>167</v>
      </c>
      <c r="H243" s="230">
        <v>154.59999999999999</v>
      </c>
      <c r="I243" s="231"/>
      <c r="J243" s="232">
        <f>ROUND(I243*H243,2)</f>
        <v>0</v>
      </c>
      <c r="K243" s="233"/>
      <c r="L243" s="44"/>
      <c r="M243" s="234" t="s">
        <v>1</v>
      </c>
      <c r="N243" s="235" t="s">
        <v>43</v>
      </c>
      <c r="O243" s="91"/>
      <c r="P243" s="236">
        <f>O243*H243</f>
        <v>0</v>
      </c>
      <c r="Q243" s="236">
        <v>0.00021000000000000001</v>
      </c>
      <c r="R243" s="236">
        <f>Q243*H243</f>
        <v>0.032466000000000002</v>
      </c>
      <c r="S243" s="236">
        <v>0</v>
      </c>
      <c r="T243" s="236">
        <f>S243*H243</f>
        <v>0</v>
      </c>
      <c r="U243" s="23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168</v>
      </c>
      <c r="AT243" s="238" t="s">
        <v>164</v>
      </c>
      <c r="AU243" s="238" t="s">
        <v>88</v>
      </c>
      <c r="AY243" s="17" t="s">
        <v>162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86</v>
      </c>
      <c r="BK243" s="239">
        <f>ROUND(I243*H243,2)</f>
        <v>0</v>
      </c>
      <c r="BL243" s="17" t="s">
        <v>168</v>
      </c>
      <c r="BM243" s="238" t="s">
        <v>1009</v>
      </c>
    </row>
    <row r="244" s="13" customFormat="1">
      <c r="A244" s="13"/>
      <c r="B244" s="240"/>
      <c r="C244" s="241"/>
      <c r="D244" s="242" t="s">
        <v>178</v>
      </c>
      <c r="E244" s="243" t="s">
        <v>1</v>
      </c>
      <c r="F244" s="244" t="s">
        <v>1010</v>
      </c>
      <c r="G244" s="241"/>
      <c r="H244" s="245">
        <v>105.8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49"/>
      <c r="U244" s="250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178</v>
      </c>
      <c r="AU244" s="251" t="s">
        <v>88</v>
      </c>
      <c r="AV244" s="13" t="s">
        <v>88</v>
      </c>
      <c r="AW244" s="13" t="s">
        <v>34</v>
      </c>
      <c r="AX244" s="13" t="s">
        <v>78</v>
      </c>
      <c r="AY244" s="251" t="s">
        <v>162</v>
      </c>
    </row>
    <row r="245" s="13" customFormat="1">
      <c r="A245" s="13"/>
      <c r="B245" s="240"/>
      <c r="C245" s="241"/>
      <c r="D245" s="242" t="s">
        <v>178</v>
      </c>
      <c r="E245" s="243" t="s">
        <v>1</v>
      </c>
      <c r="F245" s="244" t="s">
        <v>1011</v>
      </c>
      <c r="G245" s="241"/>
      <c r="H245" s="245">
        <v>48.799999999999997</v>
      </c>
      <c r="I245" s="246"/>
      <c r="J245" s="241"/>
      <c r="K245" s="241"/>
      <c r="L245" s="247"/>
      <c r="M245" s="248"/>
      <c r="N245" s="249"/>
      <c r="O245" s="249"/>
      <c r="P245" s="249"/>
      <c r="Q245" s="249"/>
      <c r="R245" s="249"/>
      <c r="S245" s="249"/>
      <c r="T245" s="249"/>
      <c r="U245" s="250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178</v>
      </c>
      <c r="AU245" s="251" t="s">
        <v>88</v>
      </c>
      <c r="AV245" s="13" t="s">
        <v>88</v>
      </c>
      <c r="AW245" s="13" t="s">
        <v>34</v>
      </c>
      <c r="AX245" s="13" t="s">
        <v>78</v>
      </c>
      <c r="AY245" s="251" t="s">
        <v>162</v>
      </c>
    </row>
    <row r="246" s="14" customFormat="1">
      <c r="A246" s="14"/>
      <c r="B246" s="263"/>
      <c r="C246" s="264"/>
      <c r="D246" s="242" t="s">
        <v>178</v>
      </c>
      <c r="E246" s="265" t="s">
        <v>1</v>
      </c>
      <c r="F246" s="266" t="s">
        <v>320</v>
      </c>
      <c r="G246" s="264"/>
      <c r="H246" s="267">
        <v>154.59999999999999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1"/>
      <c r="U246" s="272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3" t="s">
        <v>178</v>
      </c>
      <c r="AU246" s="273" t="s">
        <v>88</v>
      </c>
      <c r="AV246" s="14" t="s">
        <v>168</v>
      </c>
      <c r="AW246" s="14" t="s">
        <v>34</v>
      </c>
      <c r="AX246" s="14" t="s">
        <v>86</v>
      </c>
      <c r="AY246" s="273" t="s">
        <v>162</v>
      </c>
    </row>
    <row r="247" s="2" customFormat="1" ht="24.15" customHeight="1">
      <c r="A247" s="38"/>
      <c r="B247" s="39"/>
      <c r="C247" s="226" t="s">
        <v>332</v>
      </c>
      <c r="D247" s="226" t="s">
        <v>164</v>
      </c>
      <c r="E247" s="227" t="s">
        <v>1012</v>
      </c>
      <c r="F247" s="228" t="s">
        <v>1013</v>
      </c>
      <c r="G247" s="229" t="s">
        <v>167</v>
      </c>
      <c r="H247" s="230">
        <v>98.697999999999993</v>
      </c>
      <c r="I247" s="231"/>
      <c r="J247" s="232">
        <f>ROUND(I247*H247,2)</f>
        <v>0</v>
      </c>
      <c r="K247" s="233"/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2.0000000000000002E-05</v>
      </c>
      <c r="R247" s="236">
        <f>Q247*H247</f>
        <v>0.0019739599999999999</v>
      </c>
      <c r="S247" s="236">
        <v>0</v>
      </c>
      <c r="T247" s="236">
        <f>S247*H247</f>
        <v>0</v>
      </c>
      <c r="U247" s="23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168</v>
      </c>
      <c r="AT247" s="238" t="s">
        <v>164</v>
      </c>
      <c r="AU247" s="238" t="s">
        <v>88</v>
      </c>
      <c r="AY247" s="17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86</v>
      </c>
      <c r="BK247" s="239">
        <f>ROUND(I247*H247,2)</f>
        <v>0</v>
      </c>
      <c r="BL247" s="17" t="s">
        <v>168</v>
      </c>
      <c r="BM247" s="238" t="s">
        <v>1014</v>
      </c>
    </row>
    <row r="248" s="2" customFormat="1" ht="14.4" customHeight="1">
      <c r="A248" s="38"/>
      <c r="B248" s="39"/>
      <c r="C248" s="226" t="s">
        <v>336</v>
      </c>
      <c r="D248" s="226" t="s">
        <v>164</v>
      </c>
      <c r="E248" s="227" t="s">
        <v>1015</v>
      </c>
      <c r="F248" s="228" t="s">
        <v>1016</v>
      </c>
      <c r="G248" s="229" t="s">
        <v>167</v>
      </c>
      <c r="H248" s="230">
        <v>6.7199999999999998</v>
      </c>
      <c r="I248" s="231"/>
      <c r="J248" s="232">
        <f>ROUND(I248*H248,2)</f>
        <v>0</v>
      </c>
      <c r="K248" s="233"/>
      <c r="L248" s="44"/>
      <c r="M248" s="234" t="s">
        <v>1</v>
      </c>
      <c r="N248" s="235" t="s">
        <v>43</v>
      </c>
      <c r="O248" s="91"/>
      <c r="P248" s="236">
        <f>O248*H248</f>
        <v>0</v>
      </c>
      <c r="Q248" s="236">
        <v>0</v>
      </c>
      <c r="R248" s="236">
        <f>Q248*H248</f>
        <v>0</v>
      </c>
      <c r="S248" s="236">
        <v>0.082000000000000003</v>
      </c>
      <c r="T248" s="236">
        <f>S248*H248</f>
        <v>0.55103999999999997</v>
      </c>
      <c r="U248" s="237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168</v>
      </c>
      <c r="AT248" s="238" t="s">
        <v>164</v>
      </c>
      <c r="AU248" s="238" t="s">
        <v>88</v>
      </c>
      <c r="AY248" s="17" t="s">
        <v>162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86</v>
      </c>
      <c r="BK248" s="239">
        <f>ROUND(I248*H248,2)</f>
        <v>0</v>
      </c>
      <c r="BL248" s="17" t="s">
        <v>168</v>
      </c>
      <c r="BM248" s="238" t="s">
        <v>1017</v>
      </c>
    </row>
    <row r="249" s="13" customFormat="1">
      <c r="A249" s="13"/>
      <c r="B249" s="240"/>
      <c r="C249" s="241"/>
      <c r="D249" s="242" t="s">
        <v>178</v>
      </c>
      <c r="E249" s="243" t="s">
        <v>1</v>
      </c>
      <c r="F249" s="244" t="s">
        <v>1018</v>
      </c>
      <c r="G249" s="241"/>
      <c r="H249" s="245">
        <v>6.7199999999999998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49"/>
      <c r="U249" s="250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178</v>
      </c>
      <c r="AU249" s="251" t="s">
        <v>88</v>
      </c>
      <c r="AV249" s="13" t="s">
        <v>88</v>
      </c>
      <c r="AW249" s="13" t="s">
        <v>34</v>
      </c>
      <c r="AX249" s="13" t="s">
        <v>86</v>
      </c>
      <c r="AY249" s="251" t="s">
        <v>162</v>
      </c>
    </row>
    <row r="250" s="2" customFormat="1" ht="24.15" customHeight="1">
      <c r="A250" s="38"/>
      <c r="B250" s="39"/>
      <c r="C250" s="226" t="s">
        <v>342</v>
      </c>
      <c r="D250" s="226" t="s">
        <v>164</v>
      </c>
      <c r="E250" s="227" t="s">
        <v>1019</v>
      </c>
      <c r="F250" s="228" t="s">
        <v>1020</v>
      </c>
      <c r="G250" s="229" t="s">
        <v>167</v>
      </c>
      <c r="H250" s="230">
        <v>68.757999999999996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0.053999999999999999</v>
      </c>
      <c r="T250" s="236">
        <f>S250*H250</f>
        <v>3.7129319999999999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168</v>
      </c>
      <c r="AT250" s="238" t="s">
        <v>164</v>
      </c>
      <c r="AU250" s="238" t="s">
        <v>88</v>
      </c>
      <c r="AY250" s="17" t="s">
        <v>162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86</v>
      </c>
      <c r="BK250" s="239">
        <f>ROUND(I250*H250,2)</f>
        <v>0</v>
      </c>
      <c r="BL250" s="17" t="s">
        <v>168</v>
      </c>
      <c r="BM250" s="238" t="s">
        <v>1021</v>
      </c>
    </row>
    <row r="251" s="13" customFormat="1">
      <c r="A251" s="13"/>
      <c r="B251" s="240"/>
      <c r="C251" s="241"/>
      <c r="D251" s="242" t="s">
        <v>178</v>
      </c>
      <c r="E251" s="243" t="s">
        <v>1</v>
      </c>
      <c r="F251" s="244" t="s">
        <v>890</v>
      </c>
      <c r="G251" s="241"/>
      <c r="H251" s="245">
        <v>26.218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49"/>
      <c r="U251" s="250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178</v>
      </c>
      <c r="AU251" s="251" t="s">
        <v>88</v>
      </c>
      <c r="AV251" s="13" t="s">
        <v>88</v>
      </c>
      <c r="AW251" s="13" t="s">
        <v>34</v>
      </c>
      <c r="AX251" s="13" t="s">
        <v>78</v>
      </c>
      <c r="AY251" s="251" t="s">
        <v>162</v>
      </c>
    </row>
    <row r="252" s="13" customFormat="1">
      <c r="A252" s="13"/>
      <c r="B252" s="240"/>
      <c r="C252" s="241"/>
      <c r="D252" s="242" t="s">
        <v>178</v>
      </c>
      <c r="E252" s="243" t="s">
        <v>1</v>
      </c>
      <c r="F252" s="244" t="s">
        <v>892</v>
      </c>
      <c r="G252" s="241"/>
      <c r="H252" s="245">
        <v>27.300000000000001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49"/>
      <c r="U252" s="250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178</v>
      </c>
      <c r="AU252" s="251" t="s">
        <v>88</v>
      </c>
      <c r="AV252" s="13" t="s">
        <v>88</v>
      </c>
      <c r="AW252" s="13" t="s">
        <v>34</v>
      </c>
      <c r="AX252" s="13" t="s">
        <v>78</v>
      </c>
      <c r="AY252" s="251" t="s">
        <v>162</v>
      </c>
    </row>
    <row r="253" s="13" customFormat="1">
      <c r="A253" s="13"/>
      <c r="B253" s="240"/>
      <c r="C253" s="241"/>
      <c r="D253" s="242" t="s">
        <v>178</v>
      </c>
      <c r="E253" s="243" t="s">
        <v>1</v>
      </c>
      <c r="F253" s="244" t="s">
        <v>894</v>
      </c>
      <c r="G253" s="241"/>
      <c r="H253" s="245">
        <v>3.2000000000000002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49"/>
      <c r="U253" s="250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178</v>
      </c>
      <c r="AU253" s="251" t="s">
        <v>88</v>
      </c>
      <c r="AV253" s="13" t="s">
        <v>88</v>
      </c>
      <c r="AW253" s="13" t="s">
        <v>34</v>
      </c>
      <c r="AX253" s="13" t="s">
        <v>78</v>
      </c>
      <c r="AY253" s="251" t="s">
        <v>162</v>
      </c>
    </row>
    <row r="254" s="13" customFormat="1">
      <c r="A254" s="13"/>
      <c r="B254" s="240"/>
      <c r="C254" s="241"/>
      <c r="D254" s="242" t="s">
        <v>178</v>
      </c>
      <c r="E254" s="243" t="s">
        <v>1</v>
      </c>
      <c r="F254" s="244" t="s">
        <v>895</v>
      </c>
      <c r="G254" s="241"/>
      <c r="H254" s="245">
        <v>1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49"/>
      <c r="U254" s="250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178</v>
      </c>
      <c r="AU254" s="251" t="s">
        <v>88</v>
      </c>
      <c r="AV254" s="13" t="s">
        <v>88</v>
      </c>
      <c r="AW254" s="13" t="s">
        <v>34</v>
      </c>
      <c r="AX254" s="13" t="s">
        <v>78</v>
      </c>
      <c r="AY254" s="251" t="s">
        <v>162</v>
      </c>
    </row>
    <row r="255" s="15" customFormat="1">
      <c r="A255" s="15"/>
      <c r="B255" s="284"/>
      <c r="C255" s="285"/>
      <c r="D255" s="242" t="s">
        <v>178</v>
      </c>
      <c r="E255" s="286" t="s">
        <v>1</v>
      </c>
      <c r="F255" s="287" t="s">
        <v>868</v>
      </c>
      <c r="G255" s="285"/>
      <c r="H255" s="288">
        <v>57.718000000000004</v>
      </c>
      <c r="I255" s="289"/>
      <c r="J255" s="285"/>
      <c r="K255" s="285"/>
      <c r="L255" s="290"/>
      <c r="M255" s="291"/>
      <c r="N255" s="292"/>
      <c r="O255" s="292"/>
      <c r="P255" s="292"/>
      <c r="Q255" s="292"/>
      <c r="R255" s="292"/>
      <c r="S255" s="292"/>
      <c r="T255" s="292"/>
      <c r="U255" s="293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94" t="s">
        <v>178</v>
      </c>
      <c r="AU255" s="294" t="s">
        <v>88</v>
      </c>
      <c r="AV255" s="15" t="s">
        <v>173</v>
      </c>
      <c r="AW255" s="15" t="s">
        <v>34</v>
      </c>
      <c r="AX255" s="15" t="s">
        <v>78</v>
      </c>
      <c r="AY255" s="294" t="s">
        <v>162</v>
      </c>
    </row>
    <row r="256" s="13" customFormat="1">
      <c r="A256" s="13"/>
      <c r="B256" s="240"/>
      <c r="C256" s="241"/>
      <c r="D256" s="242" t="s">
        <v>178</v>
      </c>
      <c r="E256" s="243" t="s">
        <v>1</v>
      </c>
      <c r="F256" s="244" t="s">
        <v>897</v>
      </c>
      <c r="G256" s="241"/>
      <c r="H256" s="245">
        <v>4.7400000000000002</v>
      </c>
      <c r="I256" s="246"/>
      <c r="J256" s="241"/>
      <c r="K256" s="241"/>
      <c r="L256" s="247"/>
      <c r="M256" s="248"/>
      <c r="N256" s="249"/>
      <c r="O256" s="249"/>
      <c r="P256" s="249"/>
      <c r="Q256" s="249"/>
      <c r="R256" s="249"/>
      <c r="S256" s="249"/>
      <c r="T256" s="249"/>
      <c r="U256" s="250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178</v>
      </c>
      <c r="AU256" s="251" t="s">
        <v>88</v>
      </c>
      <c r="AV256" s="13" t="s">
        <v>88</v>
      </c>
      <c r="AW256" s="13" t="s">
        <v>34</v>
      </c>
      <c r="AX256" s="13" t="s">
        <v>78</v>
      </c>
      <c r="AY256" s="251" t="s">
        <v>162</v>
      </c>
    </row>
    <row r="257" s="15" customFormat="1">
      <c r="A257" s="15"/>
      <c r="B257" s="284"/>
      <c r="C257" s="285"/>
      <c r="D257" s="242" t="s">
        <v>178</v>
      </c>
      <c r="E257" s="286" t="s">
        <v>1</v>
      </c>
      <c r="F257" s="287" t="s">
        <v>871</v>
      </c>
      <c r="G257" s="285"/>
      <c r="H257" s="288">
        <v>4.7400000000000002</v>
      </c>
      <c r="I257" s="289"/>
      <c r="J257" s="285"/>
      <c r="K257" s="285"/>
      <c r="L257" s="290"/>
      <c r="M257" s="291"/>
      <c r="N257" s="292"/>
      <c r="O257" s="292"/>
      <c r="P257" s="292"/>
      <c r="Q257" s="292"/>
      <c r="R257" s="292"/>
      <c r="S257" s="292"/>
      <c r="T257" s="292"/>
      <c r="U257" s="293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94" t="s">
        <v>178</v>
      </c>
      <c r="AU257" s="294" t="s">
        <v>88</v>
      </c>
      <c r="AV257" s="15" t="s">
        <v>173</v>
      </c>
      <c r="AW257" s="15" t="s">
        <v>34</v>
      </c>
      <c r="AX257" s="15" t="s">
        <v>78</v>
      </c>
      <c r="AY257" s="294" t="s">
        <v>162</v>
      </c>
    </row>
    <row r="258" s="13" customFormat="1">
      <c r="A258" s="13"/>
      <c r="B258" s="240"/>
      <c r="C258" s="241"/>
      <c r="D258" s="242" t="s">
        <v>178</v>
      </c>
      <c r="E258" s="243" t="s">
        <v>1</v>
      </c>
      <c r="F258" s="244" t="s">
        <v>899</v>
      </c>
      <c r="G258" s="241"/>
      <c r="H258" s="245">
        <v>6.2999999999999998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49"/>
      <c r="U258" s="250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178</v>
      </c>
      <c r="AU258" s="251" t="s">
        <v>88</v>
      </c>
      <c r="AV258" s="13" t="s">
        <v>88</v>
      </c>
      <c r="AW258" s="13" t="s">
        <v>34</v>
      </c>
      <c r="AX258" s="13" t="s">
        <v>78</v>
      </c>
      <c r="AY258" s="251" t="s">
        <v>162</v>
      </c>
    </row>
    <row r="259" s="15" customFormat="1">
      <c r="A259" s="15"/>
      <c r="B259" s="284"/>
      <c r="C259" s="285"/>
      <c r="D259" s="242" t="s">
        <v>178</v>
      </c>
      <c r="E259" s="286" t="s">
        <v>1</v>
      </c>
      <c r="F259" s="287" t="s">
        <v>874</v>
      </c>
      <c r="G259" s="285"/>
      <c r="H259" s="288">
        <v>6.2999999999999998</v>
      </c>
      <c r="I259" s="289"/>
      <c r="J259" s="285"/>
      <c r="K259" s="285"/>
      <c r="L259" s="290"/>
      <c r="M259" s="291"/>
      <c r="N259" s="292"/>
      <c r="O259" s="292"/>
      <c r="P259" s="292"/>
      <c r="Q259" s="292"/>
      <c r="R259" s="292"/>
      <c r="S259" s="292"/>
      <c r="T259" s="292"/>
      <c r="U259" s="293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4" t="s">
        <v>178</v>
      </c>
      <c r="AU259" s="294" t="s">
        <v>88</v>
      </c>
      <c r="AV259" s="15" t="s">
        <v>173</v>
      </c>
      <c r="AW259" s="15" t="s">
        <v>34</v>
      </c>
      <c r="AX259" s="15" t="s">
        <v>78</v>
      </c>
      <c r="AY259" s="294" t="s">
        <v>162</v>
      </c>
    </row>
    <row r="260" s="14" customFormat="1">
      <c r="A260" s="14"/>
      <c r="B260" s="263"/>
      <c r="C260" s="264"/>
      <c r="D260" s="242" t="s">
        <v>178</v>
      </c>
      <c r="E260" s="265" t="s">
        <v>1</v>
      </c>
      <c r="F260" s="266" t="s">
        <v>320</v>
      </c>
      <c r="G260" s="264"/>
      <c r="H260" s="267">
        <v>68.757999999999996</v>
      </c>
      <c r="I260" s="268"/>
      <c r="J260" s="264"/>
      <c r="K260" s="264"/>
      <c r="L260" s="269"/>
      <c r="M260" s="270"/>
      <c r="N260" s="271"/>
      <c r="O260" s="271"/>
      <c r="P260" s="271"/>
      <c r="Q260" s="271"/>
      <c r="R260" s="271"/>
      <c r="S260" s="271"/>
      <c r="T260" s="271"/>
      <c r="U260" s="272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3" t="s">
        <v>178</v>
      </c>
      <c r="AU260" s="273" t="s">
        <v>88</v>
      </c>
      <c r="AV260" s="14" t="s">
        <v>168</v>
      </c>
      <c r="AW260" s="14" t="s">
        <v>34</v>
      </c>
      <c r="AX260" s="14" t="s">
        <v>86</v>
      </c>
      <c r="AY260" s="273" t="s">
        <v>162</v>
      </c>
    </row>
    <row r="261" s="2" customFormat="1" ht="24.15" customHeight="1">
      <c r="A261" s="38"/>
      <c r="B261" s="39"/>
      <c r="C261" s="226" t="s">
        <v>347</v>
      </c>
      <c r="D261" s="226" t="s">
        <v>164</v>
      </c>
      <c r="E261" s="227" t="s">
        <v>1022</v>
      </c>
      <c r="F261" s="228" t="s">
        <v>1023</v>
      </c>
      <c r="G261" s="229" t="s">
        <v>167</v>
      </c>
      <c r="H261" s="230">
        <v>24.940000000000001</v>
      </c>
      <c r="I261" s="231"/>
      <c r="J261" s="232">
        <f>ROUND(I261*H261,2)</f>
        <v>0</v>
      </c>
      <c r="K261" s="233"/>
      <c r="L261" s="44"/>
      <c r="M261" s="234" t="s">
        <v>1</v>
      </c>
      <c r="N261" s="235" t="s">
        <v>43</v>
      </c>
      <c r="O261" s="91"/>
      <c r="P261" s="236">
        <f>O261*H261</f>
        <v>0</v>
      </c>
      <c r="Q261" s="236">
        <v>0</v>
      </c>
      <c r="R261" s="236">
        <f>Q261*H261</f>
        <v>0</v>
      </c>
      <c r="S261" s="236">
        <v>0.075999999999999998</v>
      </c>
      <c r="T261" s="236">
        <f>S261*H261</f>
        <v>1.89544</v>
      </c>
      <c r="U261" s="23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168</v>
      </c>
      <c r="AT261" s="238" t="s">
        <v>164</v>
      </c>
      <c r="AU261" s="238" t="s">
        <v>88</v>
      </c>
      <c r="AY261" s="17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86</v>
      </c>
      <c r="BK261" s="239">
        <f>ROUND(I261*H261,2)</f>
        <v>0</v>
      </c>
      <c r="BL261" s="17" t="s">
        <v>168</v>
      </c>
      <c r="BM261" s="238" t="s">
        <v>1024</v>
      </c>
    </row>
    <row r="262" s="13" customFormat="1">
      <c r="A262" s="13"/>
      <c r="B262" s="240"/>
      <c r="C262" s="241"/>
      <c r="D262" s="242" t="s">
        <v>178</v>
      </c>
      <c r="E262" s="243" t="s">
        <v>1</v>
      </c>
      <c r="F262" s="244" t="s">
        <v>891</v>
      </c>
      <c r="G262" s="241"/>
      <c r="H262" s="245">
        <v>11.060000000000001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49"/>
      <c r="U262" s="250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178</v>
      </c>
      <c r="AU262" s="251" t="s">
        <v>88</v>
      </c>
      <c r="AV262" s="13" t="s">
        <v>88</v>
      </c>
      <c r="AW262" s="13" t="s">
        <v>34</v>
      </c>
      <c r="AX262" s="13" t="s">
        <v>78</v>
      </c>
      <c r="AY262" s="251" t="s">
        <v>162</v>
      </c>
    </row>
    <row r="263" s="13" customFormat="1">
      <c r="A263" s="13"/>
      <c r="B263" s="240"/>
      <c r="C263" s="241"/>
      <c r="D263" s="242" t="s">
        <v>178</v>
      </c>
      <c r="E263" s="243" t="s">
        <v>1</v>
      </c>
      <c r="F263" s="244" t="s">
        <v>893</v>
      </c>
      <c r="G263" s="241"/>
      <c r="H263" s="245">
        <v>7.2000000000000002</v>
      </c>
      <c r="I263" s="246"/>
      <c r="J263" s="241"/>
      <c r="K263" s="241"/>
      <c r="L263" s="247"/>
      <c r="M263" s="248"/>
      <c r="N263" s="249"/>
      <c r="O263" s="249"/>
      <c r="P263" s="249"/>
      <c r="Q263" s="249"/>
      <c r="R263" s="249"/>
      <c r="S263" s="249"/>
      <c r="T263" s="249"/>
      <c r="U263" s="250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178</v>
      </c>
      <c r="AU263" s="251" t="s">
        <v>88</v>
      </c>
      <c r="AV263" s="13" t="s">
        <v>88</v>
      </c>
      <c r="AW263" s="13" t="s">
        <v>34</v>
      </c>
      <c r="AX263" s="13" t="s">
        <v>78</v>
      </c>
      <c r="AY263" s="251" t="s">
        <v>162</v>
      </c>
    </row>
    <row r="264" s="13" customFormat="1">
      <c r="A264" s="13"/>
      <c r="B264" s="240"/>
      <c r="C264" s="241"/>
      <c r="D264" s="242" t="s">
        <v>178</v>
      </c>
      <c r="E264" s="243" t="s">
        <v>1</v>
      </c>
      <c r="F264" s="244" t="s">
        <v>1025</v>
      </c>
      <c r="G264" s="241"/>
      <c r="H264" s="245">
        <v>3.2000000000000002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49"/>
      <c r="U264" s="250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178</v>
      </c>
      <c r="AU264" s="251" t="s">
        <v>88</v>
      </c>
      <c r="AV264" s="13" t="s">
        <v>88</v>
      </c>
      <c r="AW264" s="13" t="s">
        <v>34</v>
      </c>
      <c r="AX264" s="13" t="s">
        <v>78</v>
      </c>
      <c r="AY264" s="251" t="s">
        <v>162</v>
      </c>
    </row>
    <row r="265" s="13" customFormat="1">
      <c r="A265" s="13"/>
      <c r="B265" s="240"/>
      <c r="C265" s="241"/>
      <c r="D265" s="242" t="s">
        <v>178</v>
      </c>
      <c r="E265" s="243" t="s">
        <v>1</v>
      </c>
      <c r="F265" s="244" t="s">
        <v>900</v>
      </c>
      <c r="G265" s="241"/>
      <c r="H265" s="245">
        <v>3.48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49"/>
      <c r="U265" s="250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178</v>
      </c>
      <c r="AU265" s="251" t="s">
        <v>88</v>
      </c>
      <c r="AV265" s="13" t="s">
        <v>88</v>
      </c>
      <c r="AW265" s="13" t="s">
        <v>34</v>
      </c>
      <c r="AX265" s="13" t="s">
        <v>78</v>
      </c>
      <c r="AY265" s="251" t="s">
        <v>162</v>
      </c>
    </row>
    <row r="266" s="14" customFormat="1">
      <c r="A266" s="14"/>
      <c r="B266" s="263"/>
      <c r="C266" s="264"/>
      <c r="D266" s="242" t="s">
        <v>178</v>
      </c>
      <c r="E266" s="265" t="s">
        <v>1</v>
      </c>
      <c r="F266" s="266" t="s">
        <v>320</v>
      </c>
      <c r="G266" s="264"/>
      <c r="H266" s="267">
        <v>24.940000000000001</v>
      </c>
      <c r="I266" s="268"/>
      <c r="J266" s="264"/>
      <c r="K266" s="264"/>
      <c r="L266" s="269"/>
      <c r="M266" s="270"/>
      <c r="N266" s="271"/>
      <c r="O266" s="271"/>
      <c r="P266" s="271"/>
      <c r="Q266" s="271"/>
      <c r="R266" s="271"/>
      <c r="S266" s="271"/>
      <c r="T266" s="271"/>
      <c r="U266" s="272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3" t="s">
        <v>178</v>
      </c>
      <c r="AU266" s="273" t="s">
        <v>88</v>
      </c>
      <c r="AV266" s="14" t="s">
        <v>168</v>
      </c>
      <c r="AW266" s="14" t="s">
        <v>34</v>
      </c>
      <c r="AX266" s="14" t="s">
        <v>86</v>
      </c>
      <c r="AY266" s="273" t="s">
        <v>162</v>
      </c>
    </row>
    <row r="267" s="2" customFormat="1" ht="37.8" customHeight="1">
      <c r="A267" s="38"/>
      <c r="B267" s="39"/>
      <c r="C267" s="226" t="s">
        <v>351</v>
      </c>
      <c r="D267" s="226" t="s">
        <v>164</v>
      </c>
      <c r="E267" s="227" t="s">
        <v>1026</v>
      </c>
      <c r="F267" s="228" t="s">
        <v>1027</v>
      </c>
      <c r="G267" s="229" t="s">
        <v>167</v>
      </c>
      <c r="H267" s="230">
        <v>8.1999999999999993</v>
      </c>
      <c r="I267" s="231"/>
      <c r="J267" s="232">
        <f>ROUND(I267*H267,2)</f>
        <v>0</v>
      </c>
      <c r="K267" s="233"/>
      <c r="L267" s="44"/>
      <c r="M267" s="234" t="s">
        <v>1</v>
      </c>
      <c r="N267" s="235" t="s">
        <v>43</v>
      </c>
      <c r="O267" s="91"/>
      <c r="P267" s="236">
        <f>O267*H267</f>
        <v>0</v>
      </c>
      <c r="Q267" s="236">
        <v>0</v>
      </c>
      <c r="R267" s="236">
        <f>Q267*H267</f>
        <v>0</v>
      </c>
      <c r="S267" s="236">
        <v>0.075999999999999998</v>
      </c>
      <c r="T267" s="236">
        <f>S267*H267</f>
        <v>0.62319999999999998</v>
      </c>
      <c r="U267" s="237" t="s">
        <v>1</v>
      </c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168</v>
      </c>
      <c r="AT267" s="238" t="s">
        <v>164</v>
      </c>
      <c r="AU267" s="238" t="s">
        <v>88</v>
      </c>
      <c r="AY267" s="17" t="s">
        <v>162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86</v>
      </c>
      <c r="BK267" s="239">
        <f>ROUND(I267*H267,2)</f>
        <v>0</v>
      </c>
      <c r="BL267" s="17" t="s">
        <v>168</v>
      </c>
      <c r="BM267" s="238" t="s">
        <v>1028</v>
      </c>
    </row>
    <row r="268" s="13" customFormat="1">
      <c r="A268" s="13"/>
      <c r="B268" s="240"/>
      <c r="C268" s="241"/>
      <c r="D268" s="242" t="s">
        <v>178</v>
      </c>
      <c r="E268" s="243" t="s">
        <v>1</v>
      </c>
      <c r="F268" s="244" t="s">
        <v>1029</v>
      </c>
      <c r="G268" s="241"/>
      <c r="H268" s="245">
        <v>8.1999999999999993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49"/>
      <c r="U268" s="250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178</v>
      </c>
      <c r="AU268" s="251" t="s">
        <v>88</v>
      </c>
      <c r="AV268" s="13" t="s">
        <v>88</v>
      </c>
      <c r="AW268" s="13" t="s">
        <v>34</v>
      </c>
      <c r="AX268" s="13" t="s">
        <v>86</v>
      </c>
      <c r="AY268" s="251" t="s">
        <v>162</v>
      </c>
    </row>
    <row r="269" s="2" customFormat="1" ht="37.8" customHeight="1">
      <c r="A269" s="38"/>
      <c r="B269" s="39"/>
      <c r="C269" s="226" t="s">
        <v>355</v>
      </c>
      <c r="D269" s="226" t="s">
        <v>164</v>
      </c>
      <c r="E269" s="227" t="s">
        <v>1030</v>
      </c>
      <c r="F269" s="228" t="s">
        <v>1031</v>
      </c>
      <c r="G269" s="229" t="s">
        <v>167</v>
      </c>
      <c r="H269" s="230">
        <v>838.91999999999996</v>
      </c>
      <c r="I269" s="231"/>
      <c r="J269" s="232">
        <f>ROUND(I269*H269,2)</f>
        <v>0</v>
      </c>
      <c r="K269" s="233"/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0.057000000000000002</v>
      </c>
      <c r="T269" s="236">
        <f>S269*H269</f>
        <v>47.818440000000002</v>
      </c>
      <c r="U269" s="23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168</v>
      </c>
      <c r="AT269" s="238" t="s">
        <v>164</v>
      </c>
      <c r="AU269" s="238" t="s">
        <v>88</v>
      </c>
      <c r="AY269" s="17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86</v>
      </c>
      <c r="BK269" s="239">
        <f>ROUND(I269*H269,2)</f>
        <v>0</v>
      </c>
      <c r="BL269" s="17" t="s">
        <v>168</v>
      </c>
      <c r="BM269" s="238" t="s">
        <v>1032</v>
      </c>
    </row>
    <row r="270" s="2" customFormat="1" ht="24.15" customHeight="1">
      <c r="A270" s="38"/>
      <c r="B270" s="39"/>
      <c r="C270" s="226" t="s">
        <v>359</v>
      </c>
      <c r="D270" s="226" t="s">
        <v>164</v>
      </c>
      <c r="E270" s="227" t="s">
        <v>1033</v>
      </c>
      <c r="F270" s="228" t="s">
        <v>1034</v>
      </c>
      <c r="G270" s="229" t="s">
        <v>167</v>
      </c>
      <c r="H270" s="230">
        <v>69.129999999999995</v>
      </c>
      <c r="I270" s="231"/>
      <c r="J270" s="232">
        <f>ROUND(I270*H270,2)</f>
        <v>0</v>
      </c>
      <c r="K270" s="233"/>
      <c r="L270" s="44"/>
      <c r="M270" s="234" t="s">
        <v>1</v>
      </c>
      <c r="N270" s="235" t="s">
        <v>43</v>
      </c>
      <c r="O270" s="91"/>
      <c r="P270" s="236">
        <f>O270*H270</f>
        <v>0</v>
      </c>
      <c r="Q270" s="236">
        <v>0.048000000000000001</v>
      </c>
      <c r="R270" s="236">
        <f>Q270*H270</f>
        <v>3.3182399999999999</v>
      </c>
      <c r="S270" s="236">
        <v>0.048000000000000001</v>
      </c>
      <c r="T270" s="236">
        <f>S270*H270</f>
        <v>3.3182399999999999</v>
      </c>
      <c r="U270" s="237" t="s">
        <v>1</v>
      </c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168</v>
      </c>
      <c r="AT270" s="238" t="s">
        <v>164</v>
      </c>
      <c r="AU270" s="238" t="s">
        <v>88</v>
      </c>
      <c r="AY270" s="17" t="s">
        <v>162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86</v>
      </c>
      <c r="BK270" s="239">
        <f>ROUND(I270*H270,2)</f>
        <v>0</v>
      </c>
      <c r="BL270" s="17" t="s">
        <v>168</v>
      </c>
      <c r="BM270" s="238" t="s">
        <v>1035</v>
      </c>
    </row>
    <row r="271" s="2" customFormat="1">
      <c r="A271" s="38"/>
      <c r="B271" s="39"/>
      <c r="C271" s="40"/>
      <c r="D271" s="242" t="s">
        <v>340</v>
      </c>
      <c r="E271" s="40"/>
      <c r="F271" s="274" t="s">
        <v>1036</v>
      </c>
      <c r="G271" s="40"/>
      <c r="H271" s="40"/>
      <c r="I271" s="275"/>
      <c r="J271" s="40"/>
      <c r="K271" s="40"/>
      <c r="L271" s="44"/>
      <c r="M271" s="276"/>
      <c r="N271" s="277"/>
      <c r="O271" s="91"/>
      <c r="P271" s="91"/>
      <c r="Q271" s="91"/>
      <c r="R271" s="91"/>
      <c r="S271" s="91"/>
      <c r="T271" s="91"/>
      <c r="U271" s="92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340</v>
      </c>
      <c r="AU271" s="17" t="s">
        <v>88</v>
      </c>
    </row>
    <row r="272" s="13" customFormat="1">
      <c r="A272" s="13"/>
      <c r="B272" s="240"/>
      <c r="C272" s="241"/>
      <c r="D272" s="242" t="s">
        <v>178</v>
      </c>
      <c r="E272" s="243" t="s">
        <v>1</v>
      </c>
      <c r="F272" s="244" t="s">
        <v>1037</v>
      </c>
      <c r="G272" s="241"/>
      <c r="H272" s="245">
        <v>31.899999999999999</v>
      </c>
      <c r="I272" s="246"/>
      <c r="J272" s="241"/>
      <c r="K272" s="241"/>
      <c r="L272" s="247"/>
      <c r="M272" s="248"/>
      <c r="N272" s="249"/>
      <c r="O272" s="249"/>
      <c r="P272" s="249"/>
      <c r="Q272" s="249"/>
      <c r="R272" s="249"/>
      <c r="S272" s="249"/>
      <c r="T272" s="249"/>
      <c r="U272" s="250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178</v>
      </c>
      <c r="AU272" s="251" t="s">
        <v>88</v>
      </c>
      <c r="AV272" s="13" t="s">
        <v>88</v>
      </c>
      <c r="AW272" s="13" t="s">
        <v>34</v>
      </c>
      <c r="AX272" s="13" t="s">
        <v>78</v>
      </c>
      <c r="AY272" s="251" t="s">
        <v>162</v>
      </c>
    </row>
    <row r="273" s="13" customFormat="1">
      <c r="A273" s="13"/>
      <c r="B273" s="240"/>
      <c r="C273" s="241"/>
      <c r="D273" s="242" t="s">
        <v>178</v>
      </c>
      <c r="E273" s="243" t="s">
        <v>1</v>
      </c>
      <c r="F273" s="244" t="s">
        <v>1038</v>
      </c>
      <c r="G273" s="241"/>
      <c r="H273" s="245">
        <v>18.039999999999999</v>
      </c>
      <c r="I273" s="246"/>
      <c r="J273" s="241"/>
      <c r="K273" s="241"/>
      <c r="L273" s="247"/>
      <c r="M273" s="248"/>
      <c r="N273" s="249"/>
      <c r="O273" s="249"/>
      <c r="P273" s="249"/>
      <c r="Q273" s="249"/>
      <c r="R273" s="249"/>
      <c r="S273" s="249"/>
      <c r="T273" s="249"/>
      <c r="U273" s="250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178</v>
      </c>
      <c r="AU273" s="251" t="s">
        <v>88</v>
      </c>
      <c r="AV273" s="13" t="s">
        <v>88</v>
      </c>
      <c r="AW273" s="13" t="s">
        <v>34</v>
      </c>
      <c r="AX273" s="13" t="s">
        <v>78</v>
      </c>
      <c r="AY273" s="251" t="s">
        <v>162</v>
      </c>
    </row>
    <row r="274" s="13" customFormat="1">
      <c r="A274" s="13"/>
      <c r="B274" s="240"/>
      <c r="C274" s="241"/>
      <c r="D274" s="242" t="s">
        <v>178</v>
      </c>
      <c r="E274" s="243" t="s">
        <v>1</v>
      </c>
      <c r="F274" s="244" t="s">
        <v>1039</v>
      </c>
      <c r="G274" s="241"/>
      <c r="H274" s="245">
        <v>19.190000000000001</v>
      </c>
      <c r="I274" s="246"/>
      <c r="J274" s="241"/>
      <c r="K274" s="241"/>
      <c r="L274" s="247"/>
      <c r="M274" s="248"/>
      <c r="N274" s="249"/>
      <c r="O274" s="249"/>
      <c r="P274" s="249"/>
      <c r="Q274" s="249"/>
      <c r="R274" s="249"/>
      <c r="S274" s="249"/>
      <c r="T274" s="249"/>
      <c r="U274" s="250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1" t="s">
        <v>178</v>
      </c>
      <c r="AU274" s="251" t="s">
        <v>88</v>
      </c>
      <c r="AV274" s="13" t="s">
        <v>88</v>
      </c>
      <c r="AW274" s="13" t="s">
        <v>34</v>
      </c>
      <c r="AX274" s="13" t="s">
        <v>78</v>
      </c>
      <c r="AY274" s="251" t="s">
        <v>162</v>
      </c>
    </row>
    <row r="275" s="14" customFormat="1">
      <c r="A275" s="14"/>
      <c r="B275" s="263"/>
      <c r="C275" s="264"/>
      <c r="D275" s="242" t="s">
        <v>178</v>
      </c>
      <c r="E275" s="265" t="s">
        <v>1</v>
      </c>
      <c r="F275" s="266" t="s">
        <v>320</v>
      </c>
      <c r="G275" s="264"/>
      <c r="H275" s="267">
        <v>69.129999999999995</v>
      </c>
      <c r="I275" s="268"/>
      <c r="J275" s="264"/>
      <c r="K275" s="264"/>
      <c r="L275" s="269"/>
      <c r="M275" s="270"/>
      <c r="N275" s="271"/>
      <c r="O275" s="271"/>
      <c r="P275" s="271"/>
      <c r="Q275" s="271"/>
      <c r="R275" s="271"/>
      <c r="S275" s="271"/>
      <c r="T275" s="271"/>
      <c r="U275" s="272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3" t="s">
        <v>178</v>
      </c>
      <c r="AU275" s="273" t="s">
        <v>88</v>
      </c>
      <c r="AV275" s="14" t="s">
        <v>168</v>
      </c>
      <c r="AW275" s="14" t="s">
        <v>34</v>
      </c>
      <c r="AX275" s="14" t="s">
        <v>86</v>
      </c>
      <c r="AY275" s="273" t="s">
        <v>162</v>
      </c>
    </row>
    <row r="276" s="2" customFormat="1" ht="24.15" customHeight="1">
      <c r="A276" s="38"/>
      <c r="B276" s="39"/>
      <c r="C276" s="226" t="s">
        <v>363</v>
      </c>
      <c r="D276" s="226" t="s">
        <v>164</v>
      </c>
      <c r="E276" s="227" t="s">
        <v>1040</v>
      </c>
      <c r="F276" s="228" t="s">
        <v>1041</v>
      </c>
      <c r="G276" s="229" t="s">
        <v>167</v>
      </c>
      <c r="H276" s="230">
        <v>69.129999999999995</v>
      </c>
      <c r="I276" s="231"/>
      <c r="J276" s="232">
        <f>ROUND(I276*H276,2)</f>
        <v>0</v>
      </c>
      <c r="K276" s="233"/>
      <c r="L276" s="44"/>
      <c r="M276" s="234" t="s">
        <v>1</v>
      </c>
      <c r="N276" s="235" t="s">
        <v>43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6">
        <f>S276*H276</f>
        <v>0</v>
      </c>
      <c r="U276" s="23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168</v>
      </c>
      <c r="AT276" s="238" t="s">
        <v>164</v>
      </c>
      <c r="AU276" s="238" t="s">
        <v>88</v>
      </c>
      <c r="AY276" s="17" t="s">
        <v>162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86</v>
      </c>
      <c r="BK276" s="239">
        <f>ROUND(I276*H276,2)</f>
        <v>0</v>
      </c>
      <c r="BL276" s="17" t="s">
        <v>168</v>
      </c>
      <c r="BM276" s="238" t="s">
        <v>1042</v>
      </c>
    </row>
    <row r="277" s="2" customFormat="1">
      <c r="A277" s="38"/>
      <c r="B277" s="39"/>
      <c r="C277" s="40"/>
      <c r="D277" s="242" t="s">
        <v>340</v>
      </c>
      <c r="E277" s="40"/>
      <c r="F277" s="274" t="s">
        <v>1036</v>
      </c>
      <c r="G277" s="40"/>
      <c r="H277" s="40"/>
      <c r="I277" s="275"/>
      <c r="J277" s="40"/>
      <c r="K277" s="40"/>
      <c r="L277" s="44"/>
      <c r="M277" s="276"/>
      <c r="N277" s="277"/>
      <c r="O277" s="91"/>
      <c r="P277" s="91"/>
      <c r="Q277" s="91"/>
      <c r="R277" s="91"/>
      <c r="S277" s="91"/>
      <c r="T277" s="91"/>
      <c r="U277" s="92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340</v>
      </c>
      <c r="AU277" s="17" t="s">
        <v>88</v>
      </c>
    </row>
    <row r="278" s="2" customFormat="1" ht="24.15" customHeight="1">
      <c r="A278" s="38"/>
      <c r="B278" s="39"/>
      <c r="C278" s="226" t="s">
        <v>367</v>
      </c>
      <c r="D278" s="226" t="s">
        <v>164</v>
      </c>
      <c r="E278" s="227" t="s">
        <v>1043</v>
      </c>
      <c r="F278" s="228" t="s">
        <v>1044</v>
      </c>
      <c r="G278" s="229" t="s">
        <v>167</v>
      </c>
      <c r="H278" s="230">
        <v>20.739000000000001</v>
      </c>
      <c r="I278" s="231"/>
      <c r="J278" s="232">
        <f>ROUND(I278*H278,2)</f>
        <v>0</v>
      </c>
      <c r="K278" s="233"/>
      <c r="L278" s="44"/>
      <c r="M278" s="234" t="s">
        <v>1</v>
      </c>
      <c r="N278" s="235" t="s">
        <v>43</v>
      </c>
      <c r="O278" s="91"/>
      <c r="P278" s="236">
        <f>O278*H278</f>
        <v>0</v>
      </c>
      <c r="Q278" s="236">
        <v>0.48818</v>
      </c>
      <c r="R278" s="236">
        <f>Q278*H278</f>
        <v>10.124365020000001</v>
      </c>
      <c r="S278" s="236">
        <v>0</v>
      </c>
      <c r="T278" s="236">
        <f>S278*H278</f>
        <v>0</v>
      </c>
      <c r="U278" s="237" t="s">
        <v>1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168</v>
      </c>
      <c r="AT278" s="238" t="s">
        <v>164</v>
      </c>
      <c r="AU278" s="238" t="s">
        <v>88</v>
      </c>
      <c r="AY278" s="17" t="s">
        <v>162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86</v>
      </c>
      <c r="BK278" s="239">
        <f>ROUND(I278*H278,2)</f>
        <v>0</v>
      </c>
      <c r="BL278" s="17" t="s">
        <v>168</v>
      </c>
      <c r="BM278" s="238" t="s">
        <v>1045</v>
      </c>
    </row>
    <row r="279" s="13" customFormat="1">
      <c r="A279" s="13"/>
      <c r="B279" s="240"/>
      <c r="C279" s="241"/>
      <c r="D279" s="242" t="s">
        <v>178</v>
      </c>
      <c r="E279" s="243" t="s">
        <v>1</v>
      </c>
      <c r="F279" s="244" t="s">
        <v>1046</v>
      </c>
      <c r="G279" s="241"/>
      <c r="H279" s="245">
        <v>20.739000000000001</v>
      </c>
      <c r="I279" s="246"/>
      <c r="J279" s="241"/>
      <c r="K279" s="241"/>
      <c r="L279" s="247"/>
      <c r="M279" s="248"/>
      <c r="N279" s="249"/>
      <c r="O279" s="249"/>
      <c r="P279" s="249"/>
      <c r="Q279" s="249"/>
      <c r="R279" s="249"/>
      <c r="S279" s="249"/>
      <c r="T279" s="249"/>
      <c r="U279" s="250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178</v>
      </c>
      <c r="AU279" s="251" t="s">
        <v>88</v>
      </c>
      <c r="AV279" s="13" t="s">
        <v>88</v>
      </c>
      <c r="AW279" s="13" t="s">
        <v>34</v>
      </c>
      <c r="AX279" s="13" t="s">
        <v>86</v>
      </c>
      <c r="AY279" s="251" t="s">
        <v>162</v>
      </c>
    </row>
    <row r="280" s="2" customFormat="1" ht="37.8" customHeight="1">
      <c r="A280" s="38"/>
      <c r="B280" s="39"/>
      <c r="C280" s="226" t="s">
        <v>373</v>
      </c>
      <c r="D280" s="226" t="s">
        <v>164</v>
      </c>
      <c r="E280" s="227" t="s">
        <v>1047</v>
      </c>
      <c r="F280" s="228" t="s">
        <v>1048</v>
      </c>
      <c r="G280" s="229" t="s">
        <v>167</v>
      </c>
      <c r="H280" s="230">
        <v>69.129999999999995</v>
      </c>
      <c r="I280" s="231"/>
      <c r="J280" s="232">
        <f>ROUND(I280*H280,2)</f>
        <v>0</v>
      </c>
      <c r="K280" s="233"/>
      <c r="L280" s="44"/>
      <c r="M280" s="234" t="s">
        <v>1</v>
      </c>
      <c r="N280" s="235" t="s">
        <v>43</v>
      </c>
      <c r="O280" s="91"/>
      <c r="P280" s="236">
        <f>O280*H280</f>
        <v>0</v>
      </c>
      <c r="Q280" s="236">
        <v>0</v>
      </c>
      <c r="R280" s="236">
        <f>Q280*H280</f>
        <v>0</v>
      </c>
      <c r="S280" s="236">
        <v>0.0106</v>
      </c>
      <c r="T280" s="236">
        <f>S280*H280</f>
        <v>0.73277799999999993</v>
      </c>
      <c r="U280" s="237" t="s">
        <v>1</v>
      </c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168</v>
      </c>
      <c r="AT280" s="238" t="s">
        <v>164</v>
      </c>
      <c r="AU280" s="238" t="s">
        <v>88</v>
      </c>
      <c r="AY280" s="17" t="s">
        <v>162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86</v>
      </c>
      <c r="BK280" s="239">
        <f>ROUND(I280*H280,2)</f>
        <v>0</v>
      </c>
      <c r="BL280" s="17" t="s">
        <v>168</v>
      </c>
      <c r="BM280" s="238" t="s">
        <v>1049</v>
      </c>
    </row>
    <row r="281" s="2" customFormat="1">
      <c r="A281" s="38"/>
      <c r="B281" s="39"/>
      <c r="C281" s="40"/>
      <c r="D281" s="242" t="s">
        <v>340</v>
      </c>
      <c r="E281" s="40"/>
      <c r="F281" s="274" t="s">
        <v>1036</v>
      </c>
      <c r="G281" s="40"/>
      <c r="H281" s="40"/>
      <c r="I281" s="275"/>
      <c r="J281" s="40"/>
      <c r="K281" s="40"/>
      <c r="L281" s="44"/>
      <c r="M281" s="276"/>
      <c r="N281" s="277"/>
      <c r="O281" s="91"/>
      <c r="P281" s="91"/>
      <c r="Q281" s="91"/>
      <c r="R281" s="91"/>
      <c r="S281" s="91"/>
      <c r="T281" s="91"/>
      <c r="U281" s="92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340</v>
      </c>
      <c r="AU281" s="17" t="s">
        <v>88</v>
      </c>
    </row>
    <row r="282" s="2" customFormat="1" ht="24.15" customHeight="1">
      <c r="A282" s="38"/>
      <c r="B282" s="39"/>
      <c r="C282" s="226" t="s">
        <v>377</v>
      </c>
      <c r="D282" s="226" t="s">
        <v>164</v>
      </c>
      <c r="E282" s="227" t="s">
        <v>1050</v>
      </c>
      <c r="F282" s="228" t="s">
        <v>1051</v>
      </c>
      <c r="G282" s="229" t="s">
        <v>167</v>
      </c>
      <c r="H282" s="230">
        <v>69.129999999999995</v>
      </c>
      <c r="I282" s="231"/>
      <c r="J282" s="232">
        <f>ROUND(I282*H282,2)</f>
        <v>0</v>
      </c>
      <c r="K282" s="233"/>
      <c r="L282" s="44"/>
      <c r="M282" s="234" t="s">
        <v>1</v>
      </c>
      <c r="N282" s="235" t="s">
        <v>43</v>
      </c>
      <c r="O282" s="91"/>
      <c r="P282" s="236">
        <f>O282*H282</f>
        <v>0</v>
      </c>
      <c r="Q282" s="236">
        <v>0.01162</v>
      </c>
      <c r="R282" s="236">
        <f>Q282*H282</f>
        <v>0.80329059999999997</v>
      </c>
      <c r="S282" s="236">
        <v>0</v>
      </c>
      <c r="T282" s="236">
        <f>S282*H282</f>
        <v>0</v>
      </c>
      <c r="U282" s="237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168</v>
      </c>
      <c r="AT282" s="238" t="s">
        <v>164</v>
      </c>
      <c r="AU282" s="238" t="s">
        <v>88</v>
      </c>
      <c r="AY282" s="17" t="s">
        <v>162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86</v>
      </c>
      <c r="BK282" s="239">
        <f>ROUND(I282*H282,2)</f>
        <v>0</v>
      </c>
      <c r="BL282" s="17" t="s">
        <v>168</v>
      </c>
      <c r="BM282" s="238" t="s">
        <v>1052</v>
      </c>
    </row>
    <row r="283" s="2" customFormat="1" ht="49.05" customHeight="1">
      <c r="A283" s="38"/>
      <c r="B283" s="39"/>
      <c r="C283" s="226" t="s">
        <v>386</v>
      </c>
      <c r="D283" s="226" t="s">
        <v>164</v>
      </c>
      <c r="E283" s="227" t="s">
        <v>1053</v>
      </c>
      <c r="F283" s="228" t="s">
        <v>1054</v>
      </c>
      <c r="G283" s="229" t="s">
        <v>167</v>
      </c>
      <c r="H283" s="230">
        <v>69.129999999999995</v>
      </c>
      <c r="I283" s="231"/>
      <c r="J283" s="232">
        <f>ROUND(I283*H283,2)</f>
        <v>0</v>
      </c>
      <c r="K283" s="233"/>
      <c r="L283" s="44"/>
      <c r="M283" s="234" t="s">
        <v>1</v>
      </c>
      <c r="N283" s="235" t="s">
        <v>43</v>
      </c>
      <c r="O283" s="91"/>
      <c r="P283" s="236">
        <f>O283*H283</f>
        <v>0</v>
      </c>
      <c r="Q283" s="236">
        <v>0.00024000000000000001</v>
      </c>
      <c r="R283" s="236">
        <f>Q283*H283</f>
        <v>0.0165912</v>
      </c>
      <c r="S283" s="236">
        <v>0</v>
      </c>
      <c r="T283" s="236">
        <f>S283*H283</f>
        <v>0</v>
      </c>
      <c r="U283" s="237" t="s">
        <v>1</v>
      </c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168</v>
      </c>
      <c r="AT283" s="238" t="s">
        <v>164</v>
      </c>
      <c r="AU283" s="238" t="s">
        <v>88</v>
      </c>
      <c r="AY283" s="17" t="s">
        <v>162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86</v>
      </c>
      <c r="BK283" s="239">
        <f>ROUND(I283*H283,2)</f>
        <v>0</v>
      </c>
      <c r="BL283" s="17" t="s">
        <v>168</v>
      </c>
      <c r="BM283" s="238" t="s">
        <v>1055</v>
      </c>
    </row>
    <row r="284" s="2" customFormat="1">
      <c r="A284" s="38"/>
      <c r="B284" s="39"/>
      <c r="C284" s="40"/>
      <c r="D284" s="242" t="s">
        <v>340</v>
      </c>
      <c r="E284" s="40"/>
      <c r="F284" s="274" t="s">
        <v>1036</v>
      </c>
      <c r="G284" s="40"/>
      <c r="H284" s="40"/>
      <c r="I284" s="275"/>
      <c r="J284" s="40"/>
      <c r="K284" s="40"/>
      <c r="L284" s="44"/>
      <c r="M284" s="276"/>
      <c r="N284" s="277"/>
      <c r="O284" s="91"/>
      <c r="P284" s="91"/>
      <c r="Q284" s="91"/>
      <c r="R284" s="91"/>
      <c r="S284" s="91"/>
      <c r="T284" s="91"/>
      <c r="U284" s="92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340</v>
      </c>
      <c r="AU284" s="17" t="s">
        <v>88</v>
      </c>
    </row>
    <row r="285" s="12" customFormat="1" ht="22.8" customHeight="1">
      <c r="A285" s="12"/>
      <c r="B285" s="210"/>
      <c r="C285" s="211"/>
      <c r="D285" s="212" t="s">
        <v>77</v>
      </c>
      <c r="E285" s="224" t="s">
        <v>321</v>
      </c>
      <c r="F285" s="224" t="s">
        <v>322</v>
      </c>
      <c r="G285" s="211"/>
      <c r="H285" s="211"/>
      <c r="I285" s="214"/>
      <c r="J285" s="225">
        <f>BK285</f>
        <v>0</v>
      </c>
      <c r="K285" s="211"/>
      <c r="L285" s="216"/>
      <c r="M285" s="217"/>
      <c r="N285" s="218"/>
      <c r="O285" s="218"/>
      <c r="P285" s="219">
        <f>SUM(P286:P294)</f>
        <v>0</v>
      </c>
      <c r="Q285" s="218"/>
      <c r="R285" s="219">
        <f>SUM(R286:R294)</f>
        <v>0</v>
      </c>
      <c r="S285" s="218"/>
      <c r="T285" s="219">
        <f>SUM(T286:T294)</f>
        <v>0</v>
      </c>
      <c r="U285" s="220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86</v>
      </c>
      <c r="AT285" s="222" t="s">
        <v>77</v>
      </c>
      <c r="AU285" s="222" t="s">
        <v>86</v>
      </c>
      <c r="AY285" s="221" t="s">
        <v>162</v>
      </c>
      <c r="BK285" s="223">
        <f>SUM(BK286:BK294)</f>
        <v>0</v>
      </c>
    </row>
    <row r="286" s="2" customFormat="1" ht="24.15" customHeight="1">
      <c r="A286" s="38"/>
      <c r="B286" s="39"/>
      <c r="C286" s="226" t="s">
        <v>391</v>
      </c>
      <c r="D286" s="226" t="s">
        <v>164</v>
      </c>
      <c r="E286" s="227" t="s">
        <v>1056</v>
      </c>
      <c r="F286" s="228" t="s">
        <v>1057</v>
      </c>
      <c r="G286" s="229" t="s">
        <v>205</v>
      </c>
      <c r="H286" s="230">
        <v>59.420000000000002</v>
      </c>
      <c r="I286" s="231"/>
      <c r="J286" s="232">
        <f>ROUND(I286*H286,2)</f>
        <v>0</v>
      </c>
      <c r="K286" s="233"/>
      <c r="L286" s="44"/>
      <c r="M286" s="234" t="s">
        <v>1</v>
      </c>
      <c r="N286" s="235" t="s">
        <v>43</v>
      </c>
      <c r="O286" s="91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6">
        <f>S286*H286</f>
        <v>0</v>
      </c>
      <c r="U286" s="237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168</v>
      </c>
      <c r="AT286" s="238" t="s">
        <v>164</v>
      </c>
      <c r="AU286" s="238" t="s">
        <v>88</v>
      </c>
      <c r="AY286" s="17" t="s">
        <v>162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86</v>
      </c>
      <c r="BK286" s="239">
        <f>ROUND(I286*H286,2)</f>
        <v>0</v>
      </c>
      <c r="BL286" s="17" t="s">
        <v>168</v>
      </c>
      <c r="BM286" s="238" t="s">
        <v>1058</v>
      </c>
    </row>
    <row r="287" s="2" customFormat="1" ht="24.15" customHeight="1">
      <c r="A287" s="38"/>
      <c r="B287" s="39"/>
      <c r="C287" s="226" t="s">
        <v>396</v>
      </c>
      <c r="D287" s="226" t="s">
        <v>164</v>
      </c>
      <c r="E287" s="227" t="s">
        <v>487</v>
      </c>
      <c r="F287" s="228" t="s">
        <v>488</v>
      </c>
      <c r="G287" s="229" t="s">
        <v>205</v>
      </c>
      <c r="H287" s="230">
        <v>59.420000000000002</v>
      </c>
      <c r="I287" s="231"/>
      <c r="J287" s="232">
        <f>ROUND(I287*H287,2)</f>
        <v>0</v>
      </c>
      <c r="K287" s="233"/>
      <c r="L287" s="44"/>
      <c r="M287" s="234" t="s">
        <v>1</v>
      </c>
      <c r="N287" s="235" t="s">
        <v>43</v>
      </c>
      <c r="O287" s="91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6">
        <f>S287*H287</f>
        <v>0</v>
      </c>
      <c r="U287" s="237" t="s">
        <v>1</v>
      </c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8" t="s">
        <v>168</v>
      </c>
      <c r="AT287" s="238" t="s">
        <v>164</v>
      </c>
      <c r="AU287" s="238" t="s">
        <v>88</v>
      </c>
      <c r="AY287" s="17" t="s">
        <v>162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7" t="s">
        <v>86</v>
      </c>
      <c r="BK287" s="239">
        <f>ROUND(I287*H287,2)</f>
        <v>0</v>
      </c>
      <c r="BL287" s="17" t="s">
        <v>168</v>
      </c>
      <c r="BM287" s="238" t="s">
        <v>1059</v>
      </c>
    </row>
    <row r="288" s="2" customFormat="1" ht="24.15" customHeight="1">
      <c r="A288" s="38"/>
      <c r="B288" s="39"/>
      <c r="C288" s="226" t="s">
        <v>401</v>
      </c>
      <c r="D288" s="226" t="s">
        <v>164</v>
      </c>
      <c r="E288" s="227" t="s">
        <v>490</v>
      </c>
      <c r="F288" s="228" t="s">
        <v>491</v>
      </c>
      <c r="G288" s="229" t="s">
        <v>205</v>
      </c>
      <c r="H288" s="230">
        <v>1128.98</v>
      </c>
      <c r="I288" s="231"/>
      <c r="J288" s="232">
        <f>ROUND(I288*H288,2)</f>
        <v>0</v>
      </c>
      <c r="K288" s="233"/>
      <c r="L288" s="44"/>
      <c r="M288" s="234" t="s">
        <v>1</v>
      </c>
      <c r="N288" s="235" t="s">
        <v>43</v>
      </c>
      <c r="O288" s="91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6">
        <f>S288*H288</f>
        <v>0</v>
      </c>
      <c r="U288" s="23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168</v>
      </c>
      <c r="AT288" s="238" t="s">
        <v>164</v>
      </c>
      <c r="AU288" s="238" t="s">
        <v>88</v>
      </c>
      <c r="AY288" s="17" t="s">
        <v>162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86</v>
      </c>
      <c r="BK288" s="239">
        <f>ROUND(I288*H288,2)</f>
        <v>0</v>
      </c>
      <c r="BL288" s="17" t="s">
        <v>168</v>
      </c>
      <c r="BM288" s="238" t="s">
        <v>1060</v>
      </c>
    </row>
    <row r="289" s="13" customFormat="1">
      <c r="A289" s="13"/>
      <c r="B289" s="240"/>
      <c r="C289" s="241"/>
      <c r="D289" s="242" t="s">
        <v>178</v>
      </c>
      <c r="E289" s="241"/>
      <c r="F289" s="244" t="s">
        <v>1061</v>
      </c>
      <c r="G289" s="241"/>
      <c r="H289" s="245">
        <v>1128.98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49"/>
      <c r="U289" s="250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178</v>
      </c>
      <c r="AU289" s="251" t="s">
        <v>88</v>
      </c>
      <c r="AV289" s="13" t="s">
        <v>88</v>
      </c>
      <c r="AW289" s="13" t="s">
        <v>4</v>
      </c>
      <c r="AX289" s="13" t="s">
        <v>86</v>
      </c>
      <c r="AY289" s="251" t="s">
        <v>162</v>
      </c>
    </row>
    <row r="290" s="2" customFormat="1" ht="24.15" customHeight="1">
      <c r="A290" s="38"/>
      <c r="B290" s="39"/>
      <c r="C290" s="226" t="s">
        <v>406</v>
      </c>
      <c r="D290" s="226" t="s">
        <v>164</v>
      </c>
      <c r="E290" s="227" t="s">
        <v>337</v>
      </c>
      <c r="F290" s="228" t="s">
        <v>338</v>
      </c>
      <c r="G290" s="229" t="s">
        <v>205</v>
      </c>
      <c r="H290" s="230">
        <v>0.65700000000000003</v>
      </c>
      <c r="I290" s="231"/>
      <c r="J290" s="232">
        <f>ROUND(I290*H290,2)</f>
        <v>0</v>
      </c>
      <c r="K290" s="233"/>
      <c r="L290" s="44"/>
      <c r="M290" s="234" t="s">
        <v>1</v>
      </c>
      <c r="N290" s="235" t="s">
        <v>43</v>
      </c>
      <c r="O290" s="91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6">
        <f>S290*H290</f>
        <v>0</v>
      </c>
      <c r="U290" s="237" t="s">
        <v>1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168</v>
      </c>
      <c r="AT290" s="238" t="s">
        <v>164</v>
      </c>
      <c r="AU290" s="238" t="s">
        <v>88</v>
      </c>
      <c r="AY290" s="17" t="s">
        <v>162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86</v>
      </c>
      <c r="BK290" s="239">
        <f>ROUND(I290*H290,2)</f>
        <v>0</v>
      </c>
      <c r="BL290" s="17" t="s">
        <v>168</v>
      </c>
      <c r="BM290" s="238" t="s">
        <v>1062</v>
      </c>
    </row>
    <row r="291" s="2" customFormat="1">
      <c r="A291" s="38"/>
      <c r="B291" s="39"/>
      <c r="C291" s="40"/>
      <c r="D291" s="242" t="s">
        <v>340</v>
      </c>
      <c r="E291" s="40"/>
      <c r="F291" s="274" t="s">
        <v>341</v>
      </c>
      <c r="G291" s="40"/>
      <c r="H291" s="40"/>
      <c r="I291" s="275"/>
      <c r="J291" s="40"/>
      <c r="K291" s="40"/>
      <c r="L291" s="44"/>
      <c r="M291" s="276"/>
      <c r="N291" s="277"/>
      <c r="O291" s="91"/>
      <c r="P291" s="91"/>
      <c r="Q291" s="91"/>
      <c r="R291" s="91"/>
      <c r="S291" s="91"/>
      <c r="T291" s="91"/>
      <c r="U291" s="92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340</v>
      </c>
      <c r="AU291" s="17" t="s">
        <v>88</v>
      </c>
    </row>
    <row r="292" s="2" customFormat="1" ht="24.15" customHeight="1">
      <c r="A292" s="38"/>
      <c r="B292" s="39"/>
      <c r="C292" s="226" t="s">
        <v>411</v>
      </c>
      <c r="D292" s="226" t="s">
        <v>164</v>
      </c>
      <c r="E292" s="227" t="s">
        <v>1063</v>
      </c>
      <c r="F292" s="228" t="s">
        <v>1064</v>
      </c>
      <c r="G292" s="229" t="s">
        <v>205</v>
      </c>
      <c r="H292" s="230">
        <v>47.817999999999998</v>
      </c>
      <c r="I292" s="231"/>
      <c r="J292" s="232">
        <f>ROUND(I292*H292,2)</f>
        <v>0</v>
      </c>
      <c r="K292" s="233"/>
      <c r="L292" s="44"/>
      <c r="M292" s="234" t="s">
        <v>1</v>
      </c>
      <c r="N292" s="235" t="s">
        <v>43</v>
      </c>
      <c r="O292" s="91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6">
        <f>S292*H292</f>
        <v>0</v>
      </c>
      <c r="U292" s="23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168</v>
      </c>
      <c r="AT292" s="238" t="s">
        <v>164</v>
      </c>
      <c r="AU292" s="238" t="s">
        <v>88</v>
      </c>
      <c r="AY292" s="17" t="s">
        <v>162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86</v>
      </c>
      <c r="BK292" s="239">
        <f>ROUND(I292*H292,2)</f>
        <v>0</v>
      </c>
      <c r="BL292" s="17" t="s">
        <v>168</v>
      </c>
      <c r="BM292" s="238" t="s">
        <v>1065</v>
      </c>
    </row>
    <row r="293" s="2" customFormat="1" ht="24.15" customHeight="1">
      <c r="A293" s="38"/>
      <c r="B293" s="39"/>
      <c r="C293" s="226" t="s">
        <v>418</v>
      </c>
      <c r="D293" s="226" t="s">
        <v>164</v>
      </c>
      <c r="E293" s="227" t="s">
        <v>343</v>
      </c>
      <c r="F293" s="228" t="s">
        <v>344</v>
      </c>
      <c r="G293" s="229" t="s">
        <v>205</v>
      </c>
      <c r="H293" s="230">
        <v>11.086</v>
      </c>
      <c r="I293" s="231"/>
      <c r="J293" s="232">
        <f>ROUND(I293*H293,2)</f>
        <v>0</v>
      </c>
      <c r="K293" s="233"/>
      <c r="L293" s="44"/>
      <c r="M293" s="234" t="s">
        <v>1</v>
      </c>
      <c r="N293" s="235" t="s">
        <v>43</v>
      </c>
      <c r="O293" s="91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6">
        <f>S293*H293</f>
        <v>0</v>
      </c>
      <c r="U293" s="237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168</v>
      </c>
      <c r="AT293" s="238" t="s">
        <v>164</v>
      </c>
      <c r="AU293" s="238" t="s">
        <v>88</v>
      </c>
      <c r="AY293" s="17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86</v>
      </c>
      <c r="BK293" s="239">
        <f>ROUND(I293*H293,2)</f>
        <v>0</v>
      </c>
      <c r="BL293" s="17" t="s">
        <v>168</v>
      </c>
      <c r="BM293" s="238" t="s">
        <v>1066</v>
      </c>
    </row>
    <row r="294" s="13" customFormat="1">
      <c r="A294" s="13"/>
      <c r="B294" s="240"/>
      <c r="C294" s="241"/>
      <c r="D294" s="242" t="s">
        <v>178</v>
      </c>
      <c r="E294" s="243" t="s">
        <v>1</v>
      </c>
      <c r="F294" s="244" t="s">
        <v>1067</v>
      </c>
      <c r="G294" s="241"/>
      <c r="H294" s="245">
        <v>11.086</v>
      </c>
      <c r="I294" s="246"/>
      <c r="J294" s="241"/>
      <c r="K294" s="241"/>
      <c r="L294" s="247"/>
      <c r="M294" s="248"/>
      <c r="N294" s="249"/>
      <c r="O294" s="249"/>
      <c r="P294" s="249"/>
      <c r="Q294" s="249"/>
      <c r="R294" s="249"/>
      <c r="S294" s="249"/>
      <c r="T294" s="249"/>
      <c r="U294" s="250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178</v>
      </c>
      <c r="AU294" s="251" t="s">
        <v>88</v>
      </c>
      <c r="AV294" s="13" t="s">
        <v>88</v>
      </c>
      <c r="AW294" s="13" t="s">
        <v>34</v>
      </c>
      <c r="AX294" s="13" t="s">
        <v>86</v>
      </c>
      <c r="AY294" s="251" t="s">
        <v>162</v>
      </c>
    </row>
    <row r="295" s="12" customFormat="1" ht="22.8" customHeight="1">
      <c r="A295" s="12"/>
      <c r="B295" s="210"/>
      <c r="C295" s="211"/>
      <c r="D295" s="212" t="s">
        <v>77</v>
      </c>
      <c r="E295" s="224" t="s">
        <v>371</v>
      </c>
      <c r="F295" s="224" t="s">
        <v>372</v>
      </c>
      <c r="G295" s="211"/>
      <c r="H295" s="211"/>
      <c r="I295" s="214"/>
      <c r="J295" s="225">
        <f>BK295</f>
        <v>0</v>
      </c>
      <c r="K295" s="211"/>
      <c r="L295" s="216"/>
      <c r="M295" s="217"/>
      <c r="N295" s="218"/>
      <c r="O295" s="218"/>
      <c r="P295" s="219">
        <f>P296</f>
        <v>0</v>
      </c>
      <c r="Q295" s="218"/>
      <c r="R295" s="219">
        <f>R296</f>
        <v>0</v>
      </c>
      <c r="S295" s="218"/>
      <c r="T295" s="219">
        <f>T296</f>
        <v>0</v>
      </c>
      <c r="U295" s="220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1" t="s">
        <v>86</v>
      </c>
      <c r="AT295" s="222" t="s">
        <v>77</v>
      </c>
      <c r="AU295" s="222" t="s">
        <v>86</v>
      </c>
      <c r="AY295" s="221" t="s">
        <v>162</v>
      </c>
      <c r="BK295" s="223">
        <f>BK296</f>
        <v>0</v>
      </c>
    </row>
    <row r="296" s="2" customFormat="1" ht="14.4" customHeight="1">
      <c r="A296" s="38"/>
      <c r="B296" s="39"/>
      <c r="C296" s="226" t="s">
        <v>632</v>
      </c>
      <c r="D296" s="226" t="s">
        <v>164</v>
      </c>
      <c r="E296" s="227" t="s">
        <v>1068</v>
      </c>
      <c r="F296" s="228" t="s">
        <v>1069</v>
      </c>
      <c r="G296" s="229" t="s">
        <v>205</v>
      </c>
      <c r="H296" s="230">
        <v>92.040999999999997</v>
      </c>
      <c r="I296" s="231"/>
      <c r="J296" s="232">
        <f>ROUND(I296*H296,2)</f>
        <v>0</v>
      </c>
      <c r="K296" s="233"/>
      <c r="L296" s="44"/>
      <c r="M296" s="234" t="s">
        <v>1</v>
      </c>
      <c r="N296" s="235" t="s">
        <v>43</v>
      </c>
      <c r="O296" s="91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6">
        <f>S296*H296</f>
        <v>0</v>
      </c>
      <c r="U296" s="237" t="s">
        <v>1</v>
      </c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8" t="s">
        <v>168</v>
      </c>
      <c r="AT296" s="238" t="s">
        <v>164</v>
      </c>
      <c r="AU296" s="238" t="s">
        <v>88</v>
      </c>
      <c r="AY296" s="17" t="s">
        <v>162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86</v>
      </c>
      <c r="BK296" s="239">
        <f>ROUND(I296*H296,2)</f>
        <v>0</v>
      </c>
      <c r="BL296" s="17" t="s">
        <v>168</v>
      </c>
      <c r="BM296" s="238" t="s">
        <v>1070</v>
      </c>
    </row>
    <row r="297" s="12" customFormat="1" ht="25.92" customHeight="1">
      <c r="A297" s="12"/>
      <c r="B297" s="210"/>
      <c r="C297" s="211"/>
      <c r="D297" s="212" t="s">
        <v>77</v>
      </c>
      <c r="E297" s="213" t="s">
        <v>382</v>
      </c>
      <c r="F297" s="213" t="s">
        <v>383</v>
      </c>
      <c r="G297" s="211"/>
      <c r="H297" s="211"/>
      <c r="I297" s="214"/>
      <c r="J297" s="215">
        <f>BK297</f>
        <v>0</v>
      </c>
      <c r="K297" s="211"/>
      <c r="L297" s="216"/>
      <c r="M297" s="217"/>
      <c r="N297" s="218"/>
      <c r="O297" s="218"/>
      <c r="P297" s="219">
        <f>P298+P303+P315+P319+P340+P398+P416+P429</f>
        <v>0</v>
      </c>
      <c r="Q297" s="218"/>
      <c r="R297" s="219">
        <f>R298+R303+R315+R319+R340+R398+R416+R429</f>
        <v>4.5809955200000001</v>
      </c>
      <c r="S297" s="218"/>
      <c r="T297" s="219">
        <f>T298+T303+T315+T319+T340+T398+T416+T429</f>
        <v>0.76812249999999993</v>
      </c>
      <c r="U297" s="220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88</v>
      </c>
      <c r="AT297" s="222" t="s">
        <v>77</v>
      </c>
      <c r="AU297" s="222" t="s">
        <v>78</v>
      </c>
      <c r="AY297" s="221" t="s">
        <v>162</v>
      </c>
      <c r="BK297" s="223">
        <f>BK298+BK303+BK315+BK319+BK340+BK398+BK416+BK429</f>
        <v>0</v>
      </c>
    </row>
    <row r="298" s="12" customFormat="1" ht="22.8" customHeight="1">
      <c r="A298" s="12"/>
      <c r="B298" s="210"/>
      <c r="C298" s="211"/>
      <c r="D298" s="212" t="s">
        <v>77</v>
      </c>
      <c r="E298" s="224" t="s">
        <v>1071</v>
      </c>
      <c r="F298" s="224" t="s">
        <v>1072</v>
      </c>
      <c r="G298" s="211"/>
      <c r="H298" s="211"/>
      <c r="I298" s="214"/>
      <c r="J298" s="225">
        <f>BK298</f>
        <v>0</v>
      </c>
      <c r="K298" s="211"/>
      <c r="L298" s="216"/>
      <c r="M298" s="217"/>
      <c r="N298" s="218"/>
      <c r="O298" s="218"/>
      <c r="P298" s="219">
        <f>SUM(P299:P302)</f>
        <v>0</v>
      </c>
      <c r="Q298" s="218"/>
      <c r="R298" s="219">
        <f>SUM(R299:R302)</f>
        <v>0.014</v>
      </c>
      <c r="S298" s="218"/>
      <c r="T298" s="219">
        <f>SUM(T299:T302)</f>
        <v>0</v>
      </c>
      <c r="U298" s="220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1" t="s">
        <v>88</v>
      </c>
      <c r="AT298" s="222" t="s">
        <v>77</v>
      </c>
      <c r="AU298" s="222" t="s">
        <v>86</v>
      </c>
      <c r="AY298" s="221" t="s">
        <v>162</v>
      </c>
      <c r="BK298" s="223">
        <f>SUM(BK299:BK302)</f>
        <v>0</v>
      </c>
    </row>
    <row r="299" s="2" customFormat="1" ht="24.15" customHeight="1">
      <c r="A299" s="38"/>
      <c r="B299" s="39"/>
      <c r="C299" s="226" t="s">
        <v>637</v>
      </c>
      <c r="D299" s="226" t="s">
        <v>164</v>
      </c>
      <c r="E299" s="227" t="s">
        <v>1073</v>
      </c>
      <c r="F299" s="228" t="s">
        <v>1074</v>
      </c>
      <c r="G299" s="229" t="s">
        <v>303</v>
      </c>
      <c r="H299" s="230">
        <v>1</v>
      </c>
      <c r="I299" s="231"/>
      <c r="J299" s="232">
        <f>ROUND(I299*H299,2)</f>
        <v>0</v>
      </c>
      <c r="K299" s="233"/>
      <c r="L299" s="44"/>
      <c r="M299" s="234" t="s">
        <v>1</v>
      </c>
      <c r="N299" s="235" t="s">
        <v>43</v>
      </c>
      <c r="O299" s="91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6">
        <f>S299*H299</f>
        <v>0</v>
      </c>
      <c r="U299" s="23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8" t="s">
        <v>238</v>
      </c>
      <c r="AT299" s="238" t="s">
        <v>164</v>
      </c>
      <c r="AU299" s="238" t="s">
        <v>88</v>
      </c>
      <c r="AY299" s="17" t="s">
        <v>162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7" t="s">
        <v>86</v>
      </c>
      <c r="BK299" s="239">
        <f>ROUND(I299*H299,2)</f>
        <v>0</v>
      </c>
      <c r="BL299" s="17" t="s">
        <v>238</v>
      </c>
      <c r="BM299" s="238" t="s">
        <v>1075</v>
      </c>
    </row>
    <row r="300" s="2" customFormat="1" ht="14.4" customHeight="1">
      <c r="A300" s="38"/>
      <c r="B300" s="39"/>
      <c r="C300" s="226" t="s">
        <v>641</v>
      </c>
      <c r="D300" s="226" t="s">
        <v>164</v>
      </c>
      <c r="E300" s="227" t="s">
        <v>1076</v>
      </c>
      <c r="F300" s="228" t="s">
        <v>1077</v>
      </c>
      <c r="G300" s="229" t="s">
        <v>1078</v>
      </c>
      <c r="H300" s="230">
        <v>2</v>
      </c>
      <c r="I300" s="231"/>
      <c r="J300" s="232">
        <f>ROUND(I300*H300,2)</f>
        <v>0</v>
      </c>
      <c r="K300" s="233"/>
      <c r="L300" s="44"/>
      <c r="M300" s="234" t="s">
        <v>1</v>
      </c>
      <c r="N300" s="235" t="s">
        <v>43</v>
      </c>
      <c r="O300" s="91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6">
        <f>S300*H300</f>
        <v>0</v>
      </c>
      <c r="U300" s="237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8" t="s">
        <v>238</v>
      </c>
      <c r="AT300" s="238" t="s">
        <v>164</v>
      </c>
      <c r="AU300" s="238" t="s">
        <v>88</v>
      </c>
      <c r="AY300" s="17" t="s">
        <v>162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7" t="s">
        <v>86</v>
      </c>
      <c r="BK300" s="239">
        <f>ROUND(I300*H300,2)</f>
        <v>0</v>
      </c>
      <c r="BL300" s="17" t="s">
        <v>238</v>
      </c>
      <c r="BM300" s="238" t="s">
        <v>1079</v>
      </c>
    </row>
    <row r="301" s="2" customFormat="1" ht="24.15" customHeight="1">
      <c r="A301" s="38"/>
      <c r="B301" s="39"/>
      <c r="C301" s="252" t="s">
        <v>645</v>
      </c>
      <c r="D301" s="252" t="s">
        <v>218</v>
      </c>
      <c r="E301" s="253" t="s">
        <v>1080</v>
      </c>
      <c r="F301" s="254" t="s">
        <v>1081</v>
      </c>
      <c r="G301" s="255" t="s">
        <v>1078</v>
      </c>
      <c r="H301" s="256">
        <v>2</v>
      </c>
      <c r="I301" s="257"/>
      <c r="J301" s="258">
        <f>ROUND(I301*H301,2)</f>
        <v>0</v>
      </c>
      <c r="K301" s="259"/>
      <c r="L301" s="260"/>
      <c r="M301" s="261" t="s">
        <v>1</v>
      </c>
      <c r="N301" s="262" t="s">
        <v>43</v>
      </c>
      <c r="O301" s="91"/>
      <c r="P301" s="236">
        <f>O301*H301</f>
        <v>0</v>
      </c>
      <c r="Q301" s="236">
        <v>0.0070000000000000001</v>
      </c>
      <c r="R301" s="236">
        <f>Q301*H301</f>
        <v>0.014</v>
      </c>
      <c r="S301" s="236">
        <v>0</v>
      </c>
      <c r="T301" s="236">
        <f>S301*H301</f>
        <v>0</v>
      </c>
      <c r="U301" s="23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323</v>
      </c>
      <c r="AT301" s="238" t="s">
        <v>218</v>
      </c>
      <c r="AU301" s="238" t="s">
        <v>88</v>
      </c>
      <c r="AY301" s="17" t="s">
        <v>162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86</v>
      </c>
      <c r="BK301" s="239">
        <f>ROUND(I301*H301,2)</f>
        <v>0</v>
      </c>
      <c r="BL301" s="17" t="s">
        <v>238</v>
      </c>
      <c r="BM301" s="238" t="s">
        <v>1082</v>
      </c>
    </row>
    <row r="302" s="2" customFormat="1">
      <c r="A302" s="38"/>
      <c r="B302" s="39"/>
      <c r="C302" s="40"/>
      <c r="D302" s="242" t="s">
        <v>340</v>
      </c>
      <c r="E302" s="40"/>
      <c r="F302" s="274" t="s">
        <v>1083</v>
      </c>
      <c r="G302" s="40"/>
      <c r="H302" s="40"/>
      <c r="I302" s="275"/>
      <c r="J302" s="40"/>
      <c r="K302" s="40"/>
      <c r="L302" s="44"/>
      <c r="M302" s="276"/>
      <c r="N302" s="277"/>
      <c r="O302" s="91"/>
      <c r="P302" s="91"/>
      <c r="Q302" s="91"/>
      <c r="R302" s="91"/>
      <c r="S302" s="91"/>
      <c r="T302" s="91"/>
      <c r="U302" s="92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340</v>
      </c>
      <c r="AU302" s="17" t="s">
        <v>88</v>
      </c>
    </row>
    <row r="303" s="12" customFormat="1" ht="22.8" customHeight="1">
      <c r="A303" s="12"/>
      <c r="B303" s="210"/>
      <c r="C303" s="211"/>
      <c r="D303" s="212" t="s">
        <v>77</v>
      </c>
      <c r="E303" s="224" t="s">
        <v>506</v>
      </c>
      <c r="F303" s="224" t="s">
        <v>1084</v>
      </c>
      <c r="G303" s="211"/>
      <c r="H303" s="211"/>
      <c r="I303" s="214"/>
      <c r="J303" s="225">
        <f>BK303</f>
        <v>0</v>
      </c>
      <c r="K303" s="211"/>
      <c r="L303" s="216"/>
      <c r="M303" s="217"/>
      <c r="N303" s="218"/>
      <c r="O303" s="218"/>
      <c r="P303" s="219">
        <f>SUM(P304:P314)</f>
        <v>0</v>
      </c>
      <c r="Q303" s="218"/>
      <c r="R303" s="219">
        <f>SUM(R304:R314)</f>
        <v>0.079570000000000002</v>
      </c>
      <c r="S303" s="218"/>
      <c r="T303" s="219">
        <f>SUM(T304:T314)</f>
        <v>0</v>
      </c>
      <c r="U303" s="220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1" t="s">
        <v>88</v>
      </c>
      <c r="AT303" s="222" t="s">
        <v>77</v>
      </c>
      <c r="AU303" s="222" t="s">
        <v>86</v>
      </c>
      <c r="AY303" s="221" t="s">
        <v>162</v>
      </c>
      <c r="BK303" s="223">
        <f>SUM(BK304:BK314)</f>
        <v>0</v>
      </c>
    </row>
    <row r="304" s="2" customFormat="1" ht="14.4" customHeight="1">
      <c r="A304" s="38"/>
      <c r="B304" s="39"/>
      <c r="C304" s="226" t="s">
        <v>649</v>
      </c>
      <c r="D304" s="226" t="s">
        <v>164</v>
      </c>
      <c r="E304" s="227" t="s">
        <v>1085</v>
      </c>
      <c r="F304" s="228" t="s">
        <v>1086</v>
      </c>
      <c r="G304" s="229" t="s">
        <v>266</v>
      </c>
      <c r="H304" s="230">
        <v>200</v>
      </c>
      <c r="I304" s="231"/>
      <c r="J304" s="232">
        <f>ROUND(I304*H304,2)</f>
        <v>0</v>
      </c>
      <c r="K304" s="233"/>
      <c r="L304" s="44"/>
      <c r="M304" s="234" t="s">
        <v>1</v>
      </c>
      <c r="N304" s="235" t="s">
        <v>43</v>
      </c>
      <c r="O304" s="91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6">
        <f>S304*H304</f>
        <v>0</v>
      </c>
      <c r="U304" s="237" t="s">
        <v>1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168</v>
      </c>
      <c r="AT304" s="238" t="s">
        <v>164</v>
      </c>
      <c r="AU304" s="238" t="s">
        <v>88</v>
      </c>
      <c r="AY304" s="17" t="s">
        <v>162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86</v>
      </c>
      <c r="BK304" s="239">
        <f>ROUND(I304*H304,2)</f>
        <v>0</v>
      </c>
      <c r="BL304" s="17" t="s">
        <v>168</v>
      </c>
      <c r="BM304" s="238" t="s">
        <v>1087</v>
      </c>
    </row>
    <row r="305" s="2" customFormat="1">
      <c r="A305" s="38"/>
      <c r="B305" s="39"/>
      <c r="C305" s="40"/>
      <c r="D305" s="242" t="s">
        <v>340</v>
      </c>
      <c r="E305" s="40"/>
      <c r="F305" s="274" t="s">
        <v>1088</v>
      </c>
      <c r="G305" s="40"/>
      <c r="H305" s="40"/>
      <c r="I305" s="275"/>
      <c r="J305" s="40"/>
      <c r="K305" s="40"/>
      <c r="L305" s="44"/>
      <c r="M305" s="276"/>
      <c r="N305" s="277"/>
      <c r="O305" s="91"/>
      <c r="P305" s="91"/>
      <c r="Q305" s="91"/>
      <c r="R305" s="91"/>
      <c r="S305" s="91"/>
      <c r="T305" s="91"/>
      <c r="U305" s="92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340</v>
      </c>
      <c r="AU305" s="17" t="s">
        <v>88</v>
      </c>
    </row>
    <row r="306" s="2" customFormat="1" ht="14.4" customHeight="1">
      <c r="A306" s="38"/>
      <c r="B306" s="39"/>
      <c r="C306" s="252" t="s">
        <v>653</v>
      </c>
      <c r="D306" s="252" t="s">
        <v>218</v>
      </c>
      <c r="E306" s="253" t="s">
        <v>1089</v>
      </c>
      <c r="F306" s="254" t="s">
        <v>1090</v>
      </c>
      <c r="G306" s="255" t="s">
        <v>266</v>
      </c>
      <c r="H306" s="256">
        <v>200</v>
      </c>
      <c r="I306" s="257"/>
      <c r="J306" s="258">
        <f>ROUND(I306*H306,2)</f>
        <v>0</v>
      </c>
      <c r="K306" s="259"/>
      <c r="L306" s="260"/>
      <c r="M306" s="261" t="s">
        <v>1</v>
      </c>
      <c r="N306" s="262" t="s">
        <v>43</v>
      </c>
      <c r="O306" s="91"/>
      <c r="P306" s="236">
        <f>O306*H306</f>
        <v>0</v>
      </c>
      <c r="Q306" s="236">
        <v>0.00025999999999999998</v>
      </c>
      <c r="R306" s="236">
        <f>Q306*H306</f>
        <v>0.051999999999999998</v>
      </c>
      <c r="S306" s="236">
        <v>0</v>
      </c>
      <c r="T306" s="236">
        <f>S306*H306</f>
        <v>0</v>
      </c>
      <c r="U306" s="237" t="s">
        <v>1</v>
      </c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8" t="s">
        <v>198</v>
      </c>
      <c r="AT306" s="238" t="s">
        <v>218</v>
      </c>
      <c r="AU306" s="238" t="s">
        <v>88</v>
      </c>
      <c r="AY306" s="17" t="s">
        <v>162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7" t="s">
        <v>86</v>
      </c>
      <c r="BK306" s="239">
        <f>ROUND(I306*H306,2)</f>
        <v>0</v>
      </c>
      <c r="BL306" s="17" t="s">
        <v>168</v>
      </c>
      <c r="BM306" s="238" t="s">
        <v>1091</v>
      </c>
    </row>
    <row r="307" s="13" customFormat="1">
      <c r="A307" s="13"/>
      <c r="B307" s="240"/>
      <c r="C307" s="241"/>
      <c r="D307" s="242" t="s">
        <v>178</v>
      </c>
      <c r="E307" s="241"/>
      <c r="F307" s="244" t="s">
        <v>1092</v>
      </c>
      <c r="G307" s="241"/>
      <c r="H307" s="245">
        <v>200</v>
      </c>
      <c r="I307" s="246"/>
      <c r="J307" s="241"/>
      <c r="K307" s="241"/>
      <c r="L307" s="247"/>
      <c r="M307" s="248"/>
      <c r="N307" s="249"/>
      <c r="O307" s="249"/>
      <c r="P307" s="249"/>
      <c r="Q307" s="249"/>
      <c r="R307" s="249"/>
      <c r="S307" s="249"/>
      <c r="T307" s="249"/>
      <c r="U307" s="250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1" t="s">
        <v>178</v>
      </c>
      <c r="AU307" s="251" t="s">
        <v>88</v>
      </c>
      <c r="AV307" s="13" t="s">
        <v>88</v>
      </c>
      <c r="AW307" s="13" t="s">
        <v>4</v>
      </c>
      <c r="AX307" s="13" t="s">
        <v>86</v>
      </c>
      <c r="AY307" s="251" t="s">
        <v>162</v>
      </c>
    </row>
    <row r="308" s="2" customFormat="1" ht="14.4" customHeight="1">
      <c r="A308" s="38"/>
      <c r="B308" s="39"/>
      <c r="C308" s="226" t="s">
        <v>657</v>
      </c>
      <c r="D308" s="226" t="s">
        <v>164</v>
      </c>
      <c r="E308" s="227" t="s">
        <v>1093</v>
      </c>
      <c r="F308" s="228" t="s">
        <v>1094</v>
      </c>
      <c r="G308" s="229" t="s">
        <v>266</v>
      </c>
      <c r="H308" s="230">
        <v>800</v>
      </c>
      <c r="I308" s="231"/>
      <c r="J308" s="232">
        <f>ROUND(I308*H308,2)</f>
        <v>0</v>
      </c>
      <c r="K308" s="233"/>
      <c r="L308" s="44"/>
      <c r="M308" s="234" t="s">
        <v>1</v>
      </c>
      <c r="N308" s="235" t="s">
        <v>43</v>
      </c>
      <c r="O308" s="91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6">
        <f>S308*H308</f>
        <v>0</v>
      </c>
      <c r="U308" s="237" t="s">
        <v>1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8" t="s">
        <v>238</v>
      </c>
      <c r="AT308" s="238" t="s">
        <v>164</v>
      </c>
      <c r="AU308" s="238" t="s">
        <v>88</v>
      </c>
      <c r="AY308" s="17" t="s">
        <v>162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7" t="s">
        <v>86</v>
      </c>
      <c r="BK308" s="239">
        <f>ROUND(I308*H308,2)</f>
        <v>0</v>
      </c>
      <c r="BL308" s="17" t="s">
        <v>238</v>
      </c>
      <c r="BM308" s="238" t="s">
        <v>1095</v>
      </c>
    </row>
    <row r="309" s="2" customFormat="1" ht="24.15" customHeight="1">
      <c r="A309" s="38"/>
      <c r="B309" s="39"/>
      <c r="C309" s="252" t="s">
        <v>661</v>
      </c>
      <c r="D309" s="252" t="s">
        <v>218</v>
      </c>
      <c r="E309" s="253" t="s">
        <v>1096</v>
      </c>
      <c r="F309" s="254" t="s">
        <v>1097</v>
      </c>
      <c r="G309" s="255" t="s">
        <v>266</v>
      </c>
      <c r="H309" s="256">
        <v>800</v>
      </c>
      <c r="I309" s="257"/>
      <c r="J309" s="258">
        <f>ROUND(I309*H309,2)</f>
        <v>0</v>
      </c>
      <c r="K309" s="259"/>
      <c r="L309" s="260"/>
      <c r="M309" s="261" t="s">
        <v>1</v>
      </c>
      <c r="N309" s="262" t="s">
        <v>43</v>
      </c>
      <c r="O309" s="91"/>
      <c r="P309" s="236">
        <f>O309*H309</f>
        <v>0</v>
      </c>
      <c r="Q309" s="236">
        <v>3.0000000000000001E-05</v>
      </c>
      <c r="R309" s="236">
        <f>Q309*H309</f>
        <v>0.024</v>
      </c>
      <c r="S309" s="236">
        <v>0</v>
      </c>
      <c r="T309" s="236">
        <f>S309*H309</f>
        <v>0</v>
      </c>
      <c r="U309" s="237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8" t="s">
        <v>539</v>
      </c>
      <c r="AT309" s="238" t="s">
        <v>218</v>
      </c>
      <c r="AU309" s="238" t="s">
        <v>88</v>
      </c>
      <c r="AY309" s="17" t="s">
        <v>162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7" t="s">
        <v>86</v>
      </c>
      <c r="BK309" s="239">
        <f>ROUND(I309*H309,2)</f>
        <v>0</v>
      </c>
      <c r="BL309" s="17" t="s">
        <v>539</v>
      </c>
      <c r="BM309" s="238" t="s">
        <v>1098</v>
      </c>
    </row>
    <row r="310" s="13" customFormat="1">
      <c r="A310" s="13"/>
      <c r="B310" s="240"/>
      <c r="C310" s="241"/>
      <c r="D310" s="242" t="s">
        <v>178</v>
      </c>
      <c r="E310" s="241"/>
      <c r="F310" s="244" t="s">
        <v>1099</v>
      </c>
      <c r="G310" s="241"/>
      <c r="H310" s="245">
        <v>800</v>
      </c>
      <c r="I310" s="246"/>
      <c r="J310" s="241"/>
      <c r="K310" s="241"/>
      <c r="L310" s="247"/>
      <c r="M310" s="248"/>
      <c r="N310" s="249"/>
      <c r="O310" s="249"/>
      <c r="P310" s="249"/>
      <c r="Q310" s="249"/>
      <c r="R310" s="249"/>
      <c r="S310" s="249"/>
      <c r="T310" s="249"/>
      <c r="U310" s="250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1" t="s">
        <v>178</v>
      </c>
      <c r="AU310" s="251" t="s">
        <v>88</v>
      </c>
      <c r="AV310" s="13" t="s">
        <v>88</v>
      </c>
      <c r="AW310" s="13" t="s">
        <v>4</v>
      </c>
      <c r="AX310" s="13" t="s">
        <v>86</v>
      </c>
      <c r="AY310" s="251" t="s">
        <v>162</v>
      </c>
    </row>
    <row r="311" s="2" customFormat="1" ht="14.4" customHeight="1">
      <c r="A311" s="38"/>
      <c r="B311" s="39"/>
      <c r="C311" s="226" t="s">
        <v>665</v>
      </c>
      <c r="D311" s="226" t="s">
        <v>164</v>
      </c>
      <c r="E311" s="227" t="s">
        <v>1100</v>
      </c>
      <c r="F311" s="228" t="s">
        <v>1101</v>
      </c>
      <c r="G311" s="229" t="s">
        <v>256</v>
      </c>
      <c r="H311" s="230">
        <v>1</v>
      </c>
      <c r="I311" s="231"/>
      <c r="J311" s="232">
        <f>ROUND(I311*H311,2)</f>
        <v>0</v>
      </c>
      <c r="K311" s="233"/>
      <c r="L311" s="44"/>
      <c r="M311" s="234" t="s">
        <v>1</v>
      </c>
      <c r="N311" s="235" t="s">
        <v>43</v>
      </c>
      <c r="O311" s="91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6">
        <f>S311*H311</f>
        <v>0</v>
      </c>
      <c r="U311" s="237" t="s">
        <v>1</v>
      </c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8" t="s">
        <v>446</v>
      </c>
      <c r="AT311" s="238" t="s">
        <v>164</v>
      </c>
      <c r="AU311" s="238" t="s">
        <v>88</v>
      </c>
      <c r="AY311" s="17" t="s">
        <v>162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7" t="s">
        <v>86</v>
      </c>
      <c r="BK311" s="239">
        <f>ROUND(I311*H311,2)</f>
        <v>0</v>
      </c>
      <c r="BL311" s="17" t="s">
        <v>446</v>
      </c>
      <c r="BM311" s="238" t="s">
        <v>1102</v>
      </c>
    </row>
    <row r="312" s="2" customFormat="1" ht="14.4" customHeight="1">
      <c r="A312" s="38"/>
      <c r="B312" s="39"/>
      <c r="C312" s="252" t="s">
        <v>669</v>
      </c>
      <c r="D312" s="252" t="s">
        <v>218</v>
      </c>
      <c r="E312" s="253" t="s">
        <v>1103</v>
      </c>
      <c r="F312" s="254" t="s">
        <v>1104</v>
      </c>
      <c r="G312" s="255" t="s">
        <v>256</v>
      </c>
      <c r="H312" s="256">
        <v>1</v>
      </c>
      <c r="I312" s="257"/>
      <c r="J312" s="258">
        <f>ROUND(I312*H312,2)</f>
        <v>0</v>
      </c>
      <c r="K312" s="259"/>
      <c r="L312" s="260"/>
      <c r="M312" s="261" t="s">
        <v>1</v>
      </c>
      <c r="N312" s="262" t="s">
        <v>43</v>
      </c>
      <c r="O312" s="91"/>
      <c r="P312" s="236">
        <f>O312*H312</f>
        <v>0</v>
      </c>
      <c r="Q312" s="236">
        <v>0.00282</v>
      </c>
      <c r="R312" s="236">
        <f>Q312*H312</f>
        <v>0.00282</v>
      </c>
      <c r="S312" s="236">
        <v>0</v>
      </c>
      <c r="T312" s="236">
        <f>S312*H312</f>
        <v>0</v>
      </c>
      <c r="U312" s="237" t="s">
        <v>1</v>
      </c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1105</v>
      </c>
      <c r="AT312" s="238" t="s">
        <v>218</v>
      </c>
      <c r="AU312" s="238" t="s">
        <v>88</v>
      </c>
      <c r="AY312" s="17" t="s">
        <v>162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86</v>
      </c>
      <c r="BK312" s="239">
        <f>ROUND(I312*H312,2)</f>
        <v>0</v>
      </c>
      <c r="BL312" s="17" t="s">
        <v>446</v>
      </c>
      <c r="BM312" s="238" t="s">
        <v>1106</v>
      </c>
    </row>
    <row r="313" s="2" customFormat="1" ht="24.15" customHeight="1">
      <c r="A313" s="38"/>
      <c r="B313" s="39"/>
      <c r="C313" s="226" t="s">
        <v>673</v>
      </c>
      <c r="D313" s="226" t="s">
        <v>164</v>
      </c>
      <c r="E313" s="227" t="s">
        <v>1107</v>
      </c>
      <c r="F313" s="228" t="s">
        <v>1108</v>
      </c>
      <c r="G313" s="229" t="s">
        <v>256</v>
      </c>
      <c r="H313" s="230">
        <v>15</v>
      </c>
      <c r="I313" s="231"/>
      <c r="J313" s="232">
        <f>ROUND(I313*H313,2)</f>
        <v>0</v>
      </c>
      <c r="K313" s="233"/>
      <c r="L313" s="44"/>
      <c r="M313" s="234" t="s">
        <v>1</v>
      </c>
      <c r="N313" s="235" t="s">
        <v>43</v>
      </c>
      <c r="O313" s="91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6">
        <f>S313*H313</f>
        <v>0</v>
      </c>
      <c r="U313" s="237" t="s">
        <v>1</v>
      </c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238</v>
      </c>
      <c r="AT313" s="238" t="s">
        <v>164</v>
      </c>
      <c r="AU313" s="238" t="s">
        <v>88</v>
      </c>
      <c r="AY313" s="17" t="s">
        <v>162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86</v>
      </c>
      <c r="BK313" s="239">
        <f>ROUND(I313*H313,2)</f>
        <v>0</v>
      </c>
      <c r="BL313" s="17" t="s">
        <v>238</v>
      </c>
      <c r="BM313" s="238" t="s">
        <v>1109</v>
      </c>
    </row>
    <row r="314" s="2" customFormat="1" ht="24.15" customHeight="1">
      <c r="A314" s="38"/>
      <c r="B314" s="39"/>
      <c r="C314" s="252" t="s">
        <v>679</v>
      </c>
      <c r="D314" s="252" t="s">
        <v>218</v>
      </c>
      <c r="E314" s="253" t="s">
        <v>1110</v>
      </c>
      <c r="F314" s="254" t="s">
        <v>1111</v>
      </c>
      <c r="G314" s="255" t="s">
        <v>256</v>
      </c>
      <c r="H314" s="256">
        <v>15</v>
      </c>
      <c r="I314" s="257"/>
      <c r="J314" s="258">
        <f>ROUND(I314*H314,2)</f>
        <v>0</v>
      </c>
      <c r="K314" s="259"/>
      <c r="L314" s="260"/>
      <c r="M314" s="261" t="s">
        <v>1</v>
      </c>
      <c r="N314" s="262" t="s">
        <v>43</v>
      </c>
      <c r="O314" s="91"/>
      <c r="P314" s="236">
        <f>O314*H314</f>
        <v>0</v>
      </c>
      <c r="Q314" s="236">
        <v>5.0000000000000002E-05</v>
      </c>
      <c r="R314" s="236">
        <f>Q314*H314</f>
        <v>0.00075000000000000002</v>
      </c>
      <c r="S314" s="236">
        <v>0</v>
      </c>
      <c r="T314" s="236">
        <f>S314*H314</f>
        <v>0</v>
      </c>
      <c r="U314" s="237" t="s">
        <v>1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539</v>
      </c>
      <c r="AT314" s="238" t="s">
        <v>218</v>
      </c>
      <c r="AU314" s="238" t="s">
        <v>88</v>
      </c>
      <c r="AY314" s="17" t="s">
        <v>162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86</v>
      </c>
      <c r="BK314" s="239">
        <f>ROUND(I314*H314,2)</f>
        <v>0</v>
      </c>
      <c r="BL314" s="17" t="s">
        <v>539</v>
      </c>
      <c r="BM314" s="238" t="s">
        <v>1112</v>
      </c>
    </row>
    <row r="315" s="12" customFormat="1" ht="22.8" customHeight="1">
      <c r="A315" s="12"/>
      <c r="B315" s="210"/>
      <c r="C315" s="211"/>
      <c r="D315" s="212" t="s">
        <v>77</v>
      </c>
      <c r="E315" s="224" t="s">
        <v>1113</v>
      </c>
      <c r="F315" s="224" t="s">
        <v>1114</v>
      </c>
      <c r="G315" s="211"/>
      <c r="H315" s="211"/>
      <c r="I315" s="214"/>
      <c r="J315" s="225">
        <f>BK315</f>
        <v>0</v>
      </c>
      <c r="K315" s="211"/>
      <c r="L315" s="216"/>
      <c r="M315" s="217"/>
      <c r="N315" s="218"/>
      <c r="O315" s="218"/>
      <c r="P315" s="219">
        <f>SUM(P316:P318)</f>
        <v>0</v>
      </c>
      <c r="Q315" s="218"/>
      <c r="R315" s="219">
        <f>SUM(R316:R318)</f>
        <v>0</v>
      </c>
      <c r="S315" s="218"/>
      <c r="T315" s="219">
        <f>SUM(T316:T318)</f>
        <v>0</v>
      </c>
      <c r="U315" s="220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88</v>
      </c>
      <c r="AT315" s="222" t="s">
        <v>77</v>
      </c>
      <c r="AU315" s="222" t="s">
        <v>86</v>
      </c>
      <c r="AY315" s="221" t="s">
        <v>162</v>
      </c>
      <c r="BK315" s="223">
        <f>SUM(BK316:BK318)</f>
        <v>0</v>
      </c>
    </row>
    <row r="316" s="2" customFormat="1" ht="14.4" customHeight="1">
      <c r="A316" s="38"/>
      <c r="B316" s="39"/>
      <c r="C316" s="226" t="s">
        <v>446</v>
      </c>
      <c r="D316" s="226" t="s">
        <v>164</v>
      </c>
      <c r="E316" s="227" t="s">
        <v>1115</v>
      </c>
      <c r="F316" s="228" t="s">
        <v>1116</v>
      </c>
      <c r="G316" s="229" t="s">
        <v>256</v>
      </c>
      <c r="H316" s="230">
        <v>2</v>
      </c>
      <c r="I316" s="231"/>
      <c r="J316" s="232">
        <f>ROUND(I316*H316,2)</f>
        <v>0</v>
      </c>
      <c r="K316" s="233"/>
      <c r="L316" s="44"/>
      <c r="M316" s="234" t="s">
        <v>1</v>
      </c>
      <c r="N316" s="235" t="s">
        <v>43</v>
      </c>
      <c r="O316" s="91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6">
        <f>S316*H316</f>
        <v>0</v>
      </c>
      <c r="U316" s="237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8" t="s">
        <v>446</v>
      </c>
      <c r="AT316" s="238" t="s">
        <v>164</v>
      </c>
      <c r="AU316" s="238" t="s">
        <v>88</v>
      </c>
      <c r="AY316" s="17" t="s">
        <v>162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7" t="s">
        <v>86</v>
      </c>
      <c r="BK316" s="239">
        <f>ROUND(I316*H316,2)</f>
        <v>0</v>
      </c>
      <c r="BL316" s="17" t="s">
        <v>446</v>
      </c>
      <c r="BM316" s="238" t="s">
        <v>1117</v>
      </c>
    </row>
    <row r="317" s="2" customFormat="1" ht="37.8" customHeight="1">
      <c r="A317" s="38"/>
      <c r="B317" s="39"/>
      <c r="C317" s="226" t="s">
        <v>686</v>
      </c>
      <c r="D317" s="226" t="s">
        <v>164</v>
      </c>
      <c r="E317" s="227" t="s">
        <v>1118</v>
      </c>
      <c r="F317" s="228" t="s">
        <v>1119</v>
      </c>
      <c r="G317" s="229" t="s">
        <v>1120</v>
      </c>
      <c r="H317" s="230">
        <v>2</v>
      </c>
      <c r="I317" s="231"/>
      <c r="J317" s="232">
        <f>ROUND(I317*H317,2)</f>
        <v>0</v>
      </c>
      <c r="K317" s="233"/>
      <c r="L317" s="44"/>
      <c r="M317" s="234" t="s">
        <v>1</v>
      </c>
      <c r="N317" s="235" t="s">
        <v>43</v>
      </c>
      <c r="O317" s="91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6">
        <f>S317*H317</f>
        <v>0</v>
      </c>
      <c r="U317" s="237" t="s">
        <v>1</v>
      </c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446</v>
      </c>
      <c r="AT317" s="238" t="s">
        <v>164</v>
      </c>
      <c r="AU317" s="238" t="s">
        <v>88</v>
      </c>
      <c r="AY317" s="17" t="s">
        <v>162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86</v>
      </c>
      <c r="BK317" s="239">
        <f>ROUND(I317*H317,2)</f>
        <v>0</v>
      </c>
      <c r="BL317" s="17" t="s">
        <v>446</v>
      </c>
      <c r="BM317" s="238" t="s">
        <v>1121</v>
      </c>
    </row>
    <row r="318" s="2" customFormat="1">
      <c r="A318" s="38"/>
      <c r="B318" s="39"/>
      <c r="C318" s="40"/>
      <c r="D318" s="242" t="s">
        <v>340</v>
      </c>
      <c r="E318" s="40"/>
      <c r="F318" s="274" t="s">
        <v>1122</v>
      </c>
      <c r="G318" s="40"/>
      <c r="H318" s="40"/>
      <c r="I318" s="275"/>
      <c r="J318" s="40"/>
      <c r="K318" s="40"/>
      <c r="L318" s="44"/>
      <c r="M318" s="276"/>
      <c r="N318" s="277"/>
      <c r="O318" s="91"/>
      <c r="P318" s="91"/>
      <c r="Q318" s="91"/>
      <c r="R318" s="91"/>
      <c r="S318" s="91"/>
      <c r="T318" s="91"/>
      <c r="U318" s="92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340</v>
      </c>
      <c r="AU318" s="17" t="s">
        <v>88</v>
      </c>
    </row>
    <row r="319" s="12" customFormat="1" ht="22.8" customHeight="1">
      <c r="A319" s="12"/>
      <c r="B319" s="210"/>
      <c r="C319" s="211"/>
      <c r="D319" s="212" t="s">
        <v>77</v>
      </c>
      <c r="E319" s="224" t="s">
        <v>594</v>
      </c>
      <c r="F319" s="224" t="s">
        <v>595</v>
      </c>
      <c r="G319" s="211"/>
      <c r="H319" s="211"/>
      <c r="I319" s="214"/>
      <c r="J319" s="225">
        <f>BK319</f>
        <v>0</v>
      </c>
      <c r="K319" s="211"/>
      <c r="L319" s="216"/>
      <c r="M319" s="217"/>
      <c r="N319" s="218"/>
      <c r="O319" s="218"/>
      <c r="P319" s="219">
        <f>SUM(P320:P339)</f>
        <v>0</v>
      </c>
      <c r="Q319" s="218"/>
      <c r="R319" s="219">
        <f>SUM(R320:R339)</f>
        <v>0.63827250000000002</v>
      </c>
      <c r="S319" s="218"/>
      <c r="T319" s="219">
        <f>SUM(T320:T339)</f>
        <v>0.55712249999999996</v>
      </c>
      <c r="U319" s="220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21" t="s">
        <v>88</v>
      </c>
      <c r="AT319" s="222" t="s">
        <v>77</v>
      </c>
      <c r="AU319" s="222" t="s">
        <v>86</v>
      </c>
      <c r="AY319" s="221" t="s">
        <v>162</v>
      </c>
      <c r="BK319" s="223">
        <f>SUM(BK320:BK339)</f>
        <v>0</v>
      </c>
    </row>
    <row r="320" s="2" customFormat="1" ht="14.4" customHeight="1">
      <c r="A320" s="38"/>
      <c r="B320" s="39"/>
      <c r="C320" s="226" t="s">
        <v>690</v>
      </c>
      <c r="D320" s="226" t="s">
        <v>164</v>
      </c>
      <c r="E320" s="227" t="s">
        <v>1123</v>
      </c>
      <c r="F320" s="228" t="s">
        <v>1124</v>
      </c>
      <c r="G320" s="229" t="s">
        <v>266</v>
      </c>
      <c r="H320" s="230">
        <v>51.75</v>
      </c>
      <c r="I320" s="231"/>
      <c r="J320" s="232">
        <f>ROUND(I320*H320,2)</f>
        <v>0</v>
      </c>
      <c r="K320" s="233"/>
      <c r="L320" s="44"/>
      <c r="M320" s="234" t="s">
        <v>1</v>
      </c>
      <c r="N320" s="235" t="s">
        <v>43</v>
      </c>
      <c r="O320" s="91"/>
      <c r="P320" s="236">
        <f>O320*H320</f>
        <v>0</v>
      </c>
      <c r="Q320" s="236">
        <v>0</v>
      </c>
      <c r="R320" s="236">
        <f>Q320*H320</f>
        <v>0</v>
      </c>
      <c r="S320" s="236">
        <v>0.00167</v>
      </c>
      <c r="T320" s="236">
        <f>S320*H320</f>
        <v>0.086422499999999999</v>
      </c>
      <c r="U320" s="237" t="s">
        <v>1</v>
      </c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238</v>
      </c>
      <c r="AT320" s="238" t="s">
        <v>164</v>
      </c>
      <c r="AU320" s="238" t="s">
        <v>88</v>
      </c>
      <c r="AY320" s="17" t="s">
        <v>162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86</v>
      </c>
      <c r="BK320" s="239">
        <f>ROUND(I320*H320,2)</f>
        <v>0</v>
      </c>
      <c r="BL320" s="17" t="s">
        <v>238</v>
      </c>
      <c r="BM320" s="238" t="s">
        <v>1125</v>
      </c>
    </row>
    <row r="321" s="13" customFormat="1">
      <c r="A321" s="13"/>
      <c r="B321" s="240"/>
      <c r="C321" s="241"/>
      <c r="D321" s="242" t="s">
        <v>178</v>
      </c>
      <c r="E321" s="243" t="s">
        <v>1</v>
      </c>
      <c r="F321" s="244" t="s">
        <v>1126</v>
      </c>
      <c r="G321" s="241"/>
      <c r="H321" s="245">
        <v>16.350000000000001</v>
      </c>
      <c r="I321" s="246"/>
      <c r="J321" s="241"/>
      <c r="K321" s="241"/>
      <c r="L321" s="247"/>
      <c r="M321" s="248"/>
      <c r="N321" s="249"/>
      <c r="O321" s="249"/>
      <c r="P321" s="249"/>
      <c r="Q321" s="249"/>
      <c r="R321" s="249"/>
      <c r="S321" s="249"/>
      <c r="T321" s="249"/>
      <c r="U321" s="250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1" t="s">
        <v>178</v>
      </c>
      <c r="AU321" s="251" t="s">
        <v>88</v>
      </c>
      <c r="AV321" s="13" t="s">
        <v>88</v>
      </c>
      <c r="AW321" s="13" t="s">
        <v>34</v>
      </c>
      <c r="AX321" s="13" t="s">
        <v>78</v>
      </c>
      <c r="AY321" s="251" t="s">
        <v>162</v>
      </c>
    </row>
    <row r="322" s="13" customFormat="1">
      <c r="A322" s="13"/>
      <c r="B322" s="240"/>
      <c r="C322" s="241"/>
      <c r="D322" s="242" t="s">
        <v>178</v>
      </c>
      <c r="E322" s="243" t="s">
        <v>1</v>
      </c>
      <c r="F322" s="244" t="s">
        <v>1127</v>
      </c>
      <c r="G322" s="241"/>
      <c r="H322" s="245">
        <v>17.800000000000001</v>
      </c>
      <c r="I322" s="246"/>
      <c r="J322" s="241"/>
      <c r="K322" s="241"/>
      <c r="L322" s="247"/>
      <c r="M322" s="248"/>
      <c r="N322" s="249"/>
      <c r="O322" s="249"/>
      <c r="P322" s="249"/>
      <c r="Q322" s="249"/>
      <c r="R322" s="249"/>
      <c r="S322" s="249"/>
      <c r="T322" s="249"/>
      <c r="U322" s="250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1" t="s">
        <v>178</v>
      </c>
      <c r="AU322" s="251" t="s">
        <v>88</v>
      </c>
      <c r="AV322" s="13" t="s">
        <v>88</v>
      </c>
      <c r="AW322" s="13" t="s">
        <v>34</v>
      </c>
      <c r="AX322" s="13" t="s">
        <v>78</v>
      </c>
      <c r="AY322" s="251" t="s">
        <v>162</v>
      </c>
    </row>
    <row r="323" s="13" customFormat="1">
      <c r="A323" s="13"/>
      <c r="B323" s="240"/>
      <c r="C323" s="241"/>
      <c r="D323" s="242" t="s">
        <v>178</v>
      </c>
      <c r="E323" s="243" t="s">
        <v>1</v>
      </c>
      <c r="F323" s="244" t="s">
        <v>1128</v>
      </c>
      <c r="G323" s="241"/>
      <c r="H323" s="245">
        <v>2.7000000000000002</v>
      </c>
      <c r="I323" s="246"/>
      <c r="J323" s="241"/>
      <c r="K323" s="241"/>
      <c r="L323" s="247"/>
      <c r="M323" s="248"/>
      <c r="N323" s="249"/>
      <c r="O323" s="249"/>
      <c r="P323" s="249"/>
      <c r="Q323" s="249"/>
      <c r="R323" s="249"/>
      <c r="S323" s="249"/>
      <c r="T323" s="249"/>
      <c r="U323" s="250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178</v>
      </c>
      <c r="AU323" s="251" t="s">
        <v>88</v>
      </c>
      <c r="AV323" s="13" t="s">
        <v>88</v>
      </c>
      <c r="AW323" s="13" t="s">
        <v>34</v>
      </c>
      <c r="AX323" s="13" t="s">
        <v>78</v>
      </c>
      <c r="AY323" s="251" t="s">
        <v>162</v>
      </c>
    </row>
    <row r="324" s="13" customFormat="1">
      <c r="A324" s="13"/>
      <c r="B324" s="240"/>
      <c r="C324" s="241"/>
      <c r="D324" s="242" t="s">
        <v>178</v>
      </c>
      <c r="E324" s="243" t="s">
        <v>1</v>
      </c>
      <c r="F324" s="244" t="s">
        <v>1129</v>
      </c>
      <c r="G324" s="241"/>
      <c r="H324" s="245">
        <v>1.3999999999999999</v>
      </c>
      <c r="I324" s="246"/>
      <c r="J324" s="241"/>
      <c r="K324" s="241"/>
      <c r="L324" s="247"/>
      <c r="M324" s="248"/>
      <c r="N324" s="249"/>
      <c r="O324" s="249"/>
      <c r="P324" s="249"/>
      <c r="Q324" s="249"/>
      <c r="R324" s="249"/>
      <c r="S324" s="249"/>
      <c r="T324" s="249"/>
      <c r="U324" s="250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178</v>
      </c>
      <c r="AU324" s="251" t="s">
        <v>88</v>
      </c>
      <c r="AV324" s="13" t="s">
        <v>88</v>
      </c>
      <c r="AW324" s="13" t="s">
        <v>34</v>
      </c>
      <c r="AX324" s="13" t="s">
        <v>78</v>
      </c>
      <c r="AY324" s="251" t="s">
        <v>162</v>
      </c>
    </row>
    <row r="325" s="15" customFormat="1">
      <c r="A325" s="15"/>
      <c r="B325" s="284"/>
      <c r="C325" s="285"/>
      <c r="D325" s="242" t="s">
        <v>178</v>
      </c>
      <c r="E325" s="286" t="s">
        <v>1</v>
      </c>
      <c r="F325" s="287" t="s">
        <v>868</v>
      </c>
      <c r="G325" s="285"/>
      <c r="H325" s="288">
        <v>38.25</v>
      </c>
      <c r="I325" s="289"/>
      <c r="J325" s="285"/>
      <c r="K325" s="285"/>
      <c r="L325" s="290"/>
      <c r="M325" s="291"/>
      <c r="N325" s="292"/>
      <c r="O325" s="292"/>
      <c r="P325" s="292"/>
      <c r="Q325" s="292"/>
      <c r="R325" s="292"/>
      <c r="S325" s="292"/>
      <c r="T325" s="292"/>
      <c r="U325" s="293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94" t="s">
        <v>178</v>
      </c>
      <c r="AU325" s="294" t="s">
        <v>88</v>
      </c>
      <c r="AV325" s="15" t="s">
        <v>173</v>
      </c>
      <c r="AW325" s="15" t="s">
        <v>34</v>
      </c>
      <c r="AX325" s="15" t="s">
        <v>78</v>
      </c>
      <c r="AY325" s="294" t="s">
        <v>162</v>
      </c>
    </row>
    <row r="326" s="13" customFormat="1">
      <c r="A326" s="13"/>
      <c r="B326" s="240"/>
      <c r="C326" s="241"/>
      <c r="D326" s="242" t="s">
        <v>178</v>
      </c>
      <c r="E326" s="243" t="s">
        <v>1</v>
      </c>
      <c r="F326" s="244" t="s">
        <v>1130</v>
      </c>
      <c r="G326" s="241"/>
      <c r="H326" s="245">
        <v>8.9000000000000004</v>
      </c>
      <c r="I326" s="246"/>
      <c r="J326" s="241"/>
      <c r="K326" s="241"/>
      <c r="L326" s="247"/>
      <c r="M326" s="248"/>
      <c r="N326" s="249"/>
      <c r="O326" s="249"/>
      <c r="P326" s="249"/>
      <c r="Q326" s="249"/>
      <c r="R326" s="249"/>
      <c r="S326" s="249"/>
      <c r="T326" s="249"/>
      <c r="U326" s="250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1" t="s">
        <v>178</v>
      </c>
      <c r="AU326" s="251" t="s">
        <v>88</v>
      </c>
      <c r="AV326" s="13" t="s">
        <v>88</v>
      </c>
      <c r="AW326" s="13" t="s">
        <v>34</v>
      </c>
      <c r="AX326" s="13" t="s">
        <v>78</v>
      </c>
      <c r="AY326" s="251" t="s">
        <v>162</v>
      </c>
    </row>
    <row r="327" s="15" customFormat="1">
      <c r="A327" s="15"/>
      <c r="B327" s="284"/>
      <c r="C327" s="285"/>
      <c r="D327" s="242" t="s">
        <v>178</v>
      </c>
      <c r="E327" s="286" t="s">
        <v>1</v>
      </c>
      <c r="F327" s="287" t="s">
        <v>871</v>
      </c>
      <c r="G327" s="285"/>
      <c r="H327" s="288">
        <v>8.9000000000000004</v>
      </c>
      <c r="I327" s="289"/>
      <c r="J327" s="285"/>
      <c r="K327" s="285"/>
      <c r="L327" s="290"/>
      <c r="M327" s="291"/>
      <c r="N327" s="292"/>
      <c r="O327" s="292"/>
      <c r="P327" s="292"/>
      <c r="Q327" s="292"/>
      <c r="R327" s="292"/>
      <c r="S327" s="292"/>
      <c r="T327" s="292"/>
      <c r="U327" s="293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94" t="s">
        <v>178</v>
      </c>
      <c r="AU327" s="294" t="s">
        <v>88</v>
      </c>
      <c r="AV327" s="15" t="s">
        <v>173</v>
      </c>
      <c r="AW327" s="15" t="s">
        <v>34</v>
      </c>
      <c r="AX327" s="15" t="s">
        <v>78</v>
      </c>
      <c r="AY327" s="294" t="s">
        <v>162</v>
      </c>
    </row>
    <row r="328" s="13" customFormat="1">
      <c r="A328" s="13"/>
      <c r="B328" s="240"/>
      <c r="C328" s="241"/>
      <c r="D328" s="242" t="s">
        <v>178</v>
      </c>
      <c r="E328" s="243" t="s">
        <v>1</v>
      </c>
      <c r="F328" s="244" t="s">
        <v>1131</v>
      </c>
      <c r="G328" s="241"/>
      <c r="H328" s="245">
        <v>4.5999999999999996</v>
      </c>
      <c r="I328" s="246"/>
      <c r="J328" s="241"/>
      <c r="K328" s="241"/>
      <c r="L328" s="247"/>
      <c r="M328" s="248"/>
      <c r="N328" s="249"/>
      <c r="O328" s="249"/>
      <c r="P328" s="249"/>
      <c r="Q328" s="249"/>
      <c r="R328" s="249"/>
      <c r="S328" s="249"/>
      <c r="T328" s="249"/>
      <c r="U328" s="250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178</v>
      </c>
      <c r="AU328" s="251" t="s">
        <v>88</v>
      </c>
      <c r="AV328" s="13" t="s">
        <v>88</v>
      </c>
      <c r="AW328" s="13" t="s">
        <v>34</v>
      </c>
      <c r="AX328" s="13" t="s">
        <v>78</v>
      </c>
      <c r="AY328" s="251" t="s">
        <v>162</v>
      </c>
    </row>
    <row r="329" s="15" customFormat="1">
      <c r="A329" s="15"/>
      <c r="B329" s="284"/>
      <c r="C329" s="285"/>
      <c r="D329" s="242" t="s">
        <v>178</v>
      </c>
      <c r="E329" s="286" t="s">
        <v>1</v>
      </c>
      <c r="F329" s="287" t="s">
        <v>874</v>
      </c>
      <c r="G329" s="285"/>
      <c r="H329" s="288">
        <v>4.5999999999999996</v>
      </c>
      <c r="I329" s="289"/>
      <c r="J329" s="285"/>
      <c r="K329" s="285"/>
      <c r="L329" s="290"/>
      <c r="M329" s="291"/>
      <c r="N329" s="292"/>
      <c r="O329" s="292"/>
      <c r="P329" s="292"/>
      <c r="Q329" s="292"/>
      <c r="R329" s="292"/>
      <c r="S329" s="292"/>
      <c r="T329" s="292"/>
      <c r="U329" s="293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94" t="s">
        <v>178</v>
      </c>
      <c r="AU329" s="294" t="s">
        <v>88</v>
      </c>
      <c r="AV329" s="15" t="s">
        <v>173</v>
      </c>
      <c r="AW329" s="15" t="s">
        <v>34</v>
      </c>
      <c r="AX329" s="15" t="s">
        <v>78</v>
      </c>
      <c r="AY329" s="294" t="s">
        <v>162</v>
      </c>
    </row>
    <row r="330" s="14" customFormat="1">
      <c r="A330" s="14"/>
      <c r="B330" s="263"/>
      <c r="C330" s="264"/>
      <c r="D330" s="242" t="s">
        <v>178</v>
      </c>
      <c r="E330" s="265" t="s">
        <v>1</v>
      </c>
      <c r="F330" s="266" t="s">
        <v>320</v>
      </c>
      <c r="G330" s="264"/>
      <c r="H330" s="267">
        <v>51.75</v>
      </c>
      <c r="I330" s="268"/>
      <c r="J330" s="264"/>
      <c r="K330" s="264"/>
      <c r="L330" s="269"/>
      <c r="M330" s="270"/>
      <c r="N330" s="271"/>
      <c r="O330" s="271"/>
      <c r="P330" s="271"/>
      <c r="Q330" s="271"/>
      <c r="R330" s="271"/>
      <c r="S330" s="271"/>
      <c r="T330" s="271"/>
      <c r="U330" s="272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3" t="s">
        <v>178</v>
      </c>
      <c r="AU330" s="273" t="s">
        <v>88</v>
      </c>
      <c r="AV330" s="14" t="s">
        <v>168</v>
      </c>
      <c r="AW330" s="14" t="s">
        <v>34</v>
      </c>
      <c r="AX330" s="14" t="s">
        <v>86</v>
      </c>
      <c r="AY330" s="273" t="s">
        <v>162</v>
      </c>
    </row>
    <row r="331" s="2" customFormat="1" ht="37.8" customHeight="1">
      <c r="A331" s="38"/>
      <c r="B331" s="39"/>
      <c r="C331" s="226" t="s">
        <v>694</v>
      </c>
      <c r="D331" s="226" t="s">
        <v>164</v>
      </c>
      <c r="E331" s="227" t="s">
        <v>1132</v>
      </c>
      <c r="F331" s="228" t="s">
        <v>1133</v>
      </c>
      <c r="G331" s="229" t="s">
        <v>266</v>
      </c>
      <c r="H331" s="230">
        <v>51.75</v>
      </c>
      <c r="I331" s="231"/>
      <c r="J331" s="232">
        <f>ROUND(I331*H331,2)</f>
        <v>0</v>
      </c>
      <c r="K331" s="233"/>
      <c r="L331" s="44"/>
      <c r="M331" s="234" t="s">
        <v>1</v>
      </c>
      <c r="N331" s="235" t="s">
        <v>43</v>
      </c>
      <c r="O331" s="91"/>
      <c r="P331" s="236">
        <f>O331*H331</f>
        <v>0</v>
      </c>
      <c r="Q331" s="236">
        <v>0.0029099999999999998</v>
      </c>
      <c r="R331" s="236">
        <f>Q331*H331</f>
        <v>0.15059249999999999</v>
      </c>
      <c r="S331" s="236">
        <v>0</v>
      </c>
      <c r="T331" s="236">
        <f>S331*H331</f>
        <v>0</v>
      </c>
      <c r="U331" s="237" t="s">
        <v>1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8" t="s">
        <v>238</v>
      </c>
      <c r="AT331" s="238" t="s">
        <v>164</v>
      </c>
      <c r="AU331" s="238" t="s">
        <v>88</v>
      </c>
      <c r="AY331" s="17" t="s">
        <v>162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7" t="s">
        <v>86</v>
      </c>
      <c r="BK331" s="239">
        <f>ROUND(I331*H331,2)</f>
        <v>0</v>
      </c>
      <c r="BL331" s="17" t="s">
        <v>238</v>
      </c>
      <c r="BM331" s="238" t="s">
        <v>1134</v>
      </c>
    </row>
    <row r="332" s="2" customFormat="1" ht="14.4" customHeight="1">
      <c r="A332" s="38"/>
      <c r="B332" s="39"/>
      <c r="C332" s="226" t="s">
        <v>699</v>
      </c>
      <c r="D332" s="226" t="s">
        <v>164</v>
      </c>
      <c r="E332" s="227" t="s">
        <v>1135</v>
      </c>
      <c r="F332" s="228" t="s">
        <v>1136</v>
      </c>
      <c r="G332" s="229" t="s">
        <v>266</v>
      </c>
      <c r="H332" s="230">
        <v>98</v>
      </c>
      <c r="I332" s="231"/>
      <c r="J332" s="232">
        <f>ROUND(I332*H332,2)</f>
        <v>0</v>
      </c>
      <c r="K332" s="233"/>
      <c r="L332" s="44"/>
      <c r="M332" s="234" t="s">
        <v>1</v>
      </c>
      <c r="N332" s="235" t="s">
        <v>43</v>
      </c>
      <c r="O332" s="91"/>
      <c r="P332" s="236">
        <f>O332*H332</f>
        <v>0</v>
      </c>
      <c r="Q332" s="236">
        <v>0</v>
      </c>
      <c r="R332" s="236">
        <f>Q332*H332</f>
        <v>0</v>
      </c>
      <c r="S332" s="236">
        <v>0.0022300000000000002</v>
      </c>
      <c r="T332" s="236">
        <f>S332*H332</f>
        <v>0.21854000000000001</v>
      </c>
      <c r="U332" s="237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8" t="s">
        <v>238</v>
      </c>
      <c r="AT332" s="238" t="s">
        <v>164</v>
      </c>
      <c r="AU332" s="238" t="s">
        <v>88</v>
      </c>
      <c r="AY332" s="17" t="s">
        <v>162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7" t="s">
        <v>86</v>
      </c>
      <c r="BK332" s="239">
        <f>ROUND(I332*H332,2)</f>
        <v>0</v>
      </c>
      <c r="BL332" s="17" t="s">
        <v>238</v>
      </c>
      <c r="BM332" s="238" t="s">
        <v>1137</v>
      </c>
    </row>
    <row r="333" s="13" customFormat="1">
      <c r="A333" s="13"/>
      <c r="B333" s="240"/>
      <c r="C333" s="241"/>
      <c r="D333" s="242" t="s">
        <v>178</v>
      </c>
      <c r="E333" s="243" t="s">
        <v>1</v>
      </c>
      <c r="F333" s="244" t="s">
        <v>1138</v>
      </c>
      <c r="G333" s="241"/>
      <c r="H333" s="245">
        <v>98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49"/>
      <c r="U333" s="250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178</v>
      </c>
      <c r="AU333" s="251" t="s">
        <v>88</v>
      </c>
      <c r="AV333" s="13" t="s">
        <v>88</v>
      </c>
      <c r="AW333" s="13" t="s">
        <v>34</v>
      </c>
      <c r="AX333" s="13" t="s">
        <v>86</v>
      </c>
      <c r="AY333" s="251" t="s">
        <v>162</v>
      </c>
    </row>
    <row r="334" s="2" customFormat="1" ht="24.15" customHeight="1">
      <c r="A334" s="38"/>
      <c r="B334" s="39"/>
      <c r="C334" s="226" t="s">
        <v>703</v>
      </c>
      <c r="D334" s="226" t="s">
        <v>164</v>
      </c>
      <c r="E334" s="227" t="s">
        <v>1139</v>
      </c>
      <c r="F334" s="228" t="s">
        <v>1140</v>
      </c>
      <c r="G334" s="229" t="s">
        <v>266</v>
      </c>
      <c r="H334" s="230">
        <v>98</v>
      </c>
      <c r="I334" s="231"/>
      <c r="J334" s="232">
        <f>ROUND(I334*H334,2)</f>
        <v>0</v>
      </c>
      <c r="K334" s="233"/>
      <c r="L334" s="44"/>
      <c r="M334" s="234" t="s">
        <v>1</v>
      </c>
      <c r="N334" s="235" t="s">
        <v>43</v>
      </c>
      <c r="O334" s="91"/>
      <c r="P334" s="236">
        <f>O334*H334</f>
        <v>0</v>
      </c>
      <c r="Q334" s="236">
        <v>0.0035200000000000001</v>
      </c>
      <c r="R334" s="236">
        <f>Q334*H334</f>
        <v>0.34495999999999999</v>
      </c>
      <c r="S334" s="236">
        <v>0</v>
      </c>
      <c r="T334" s="236">
        <f>S334*H334</f>
        <v>0</v>
      </c>
      <c r="U334" s="237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238</v>
      </c>
      <c r="AT334" s="238" t="s">
        <v>164</v>
      </c>
      <c r="AU334" s="238" t="s">
        <v>88</v>
      </c>
      <c r="AY334" s="17" t="s">
        <v>162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86</v>
      </c>
      <c r="BK334" s="239">
        <f>ROUND(I334*H334,2)</f>
        <v>0</v>
      </c>
      <c r="BL334" s="17" t="s">
        <v>238</v>
      </c>
      <c r="BM334" s="238" t="s">
        <v>1141</v>
      </c>
    </row>
    <row r="335" s="2" customFormat="1" ht="24.15" customHeight="1">
      <c r="A335" s="38"/>
      <c r="B335" s="39"/>
      <c r="C335" s="226" t="s">
        <v>709</v>
      </c>
      <c r="D335" s="226" t="s">
        <v>164</v>
      </c>
      <c r="E335" s="227" t="s">
        <v>1142</v>
      </c>
      <c r="F335" s="228" t="s">
        <v>1143</v>
      </c>
      <c r="G335" s="229" t="s">
        <v>256</v>
      </c>
      <c r="H335" s="230">
        <v>20</v>
      </c>
      <c r="I335" s="231"/>
      <c r="J335" s="232">
        <f>ROUND(I335*H335,2)</f>
        <v>0</v>
      </c>
      <c r="K335" s="233"/>
      <c r="L335" s="44"/>
      <c r="M335" s="234" t="s">
        <v>1</v>
      </c>
      <c r="N335" s="235" t="s">
        <v>43</v>
      </c>
      <c r="O335" s="91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6">
        <f>S335*H335</f>
        <v>0</v>
      </c>
      <c r="U335" s="237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8" t="s">
        <v>238</v>
      </c>
      <c r="AT335" s="238" t="s">
        <v>164</v>
      </c>
      <c r="AU335" s="238" t="s">
        <v>88</v>
      </c>
      <c r="AY335" s="17" t="s">
        <v>162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7" t="s">
        <v>86</v>
      </c>
      <c r="BK335" s="239">
        <f>ROUND(I335*H335,2)</f>
        <v>0</v>
      </c>
      <c r="BL335" s="17" t="s">
        <v>238</v>
      </c>
      <c r="BM335" s="238" t="s">
        <v>1144</v>
      </c>
    </row>
    <row r="336" s="2" customFormat="1" ht="14.4" customHeight="1">
      <c r="A336" s="38"/>
      <c r="B336" s="39"/>
      <c r="C336" s="226" t="s">
        <v>713</v>
      </c>
      <c r="D336" s="226" t="s">
        <v>164</v>
      </c>
      <c r="E336" s="227" t="s">
        <v>1145</v>
      </c>
      <c r="F336" s="228" t="s">
        <v>1146</v>
      </c>
      <c r="G336" s="229" t="s">
        <v>266</v>
      </c>
      <c r="H336" s="230">
        <v>64</v>
      </c>
      <c r="I336" s="231"/>
      <c r="J336" s="232">
        <f>ROUND(I336*H336,2)</f>
        <v>0</v>
      </c>
      <c r="K336" s="233"/>
      <c r="L336" s="44"/>
      <c r="M336" s="234" t="s">
        <v>1</v>
      </c>
      <c r="N336" s="235" t="s">
        <v>43</v>
      </c>
      <c r="O336" s="91"/>
      <c r="P336" s="236">
        <f>O336*H336</f>
        <v>0</v>
      </c>
      <c r="Q336" s="236">
        <v>0</v>
      </c>
      <c r="R336" s="236">
        <f>Q336*H336</f>
        <v>0</v>
      </c>
      <c r="S336" s="236">
        <v>0.0039399999999999999</v>
      </c>
      <c r="T336" s="236">
        <f>S336*H336</f>
        <v>0.25216</v>
      </c>
      <c r="U336" s="237" t="s">
        <v>1</v>
      </c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8" t="s">
        <v>238</v>
      </c>
      <c r="AT336" s="238" t="s">
        <v>164</v>
      </c>
      <c r="AU336" s="238" t="s">
        <v>88</v>
      </c>
      <c r="AY336" s="17" t="s">
        <v>162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7" t="s">
        <v>86</v>
      </c>
      <c r="BK336" s="239">
        <f>ROUND(I336*H336,2)</f>
        <v>0</v>
      </c>
      <c r="BL336" s="17" t="s">
        <v>238</v>
      </c>
      <c r="BM336" s="238" t="s">
        <v>1147</v>
      </c>
    </row>
    <row r="337" s="13" customFormat="1">
      <c r="A337" s="13"/>
      <c r="B337" s="240"/>
      <c r="C337" s="241"/>
      <c r="D337" s="242" t="s">
        <v>178</v>
      </c>
      <c r="E337" s="243" t="s">
        <v>1</v>
      </c>
      <c r="F337" s="244" t="s">
        <v>1148</v>
      </c>
      <c r="G337" s="241"/>
      <c r="H337" s="245">
        <v>64</v>
      </c>
      <c r="I337" s="246"/>
      <c r="J337" s="241"/>
      <c r="K337" s="241"/>
      <c r="L337" s="247"/>
      <c r="M337" s="248"/>
      <c r="N337" s="249"/>
      <c r="O337" s="249"/>
      <c r="P337" s="249"/>
      <c r="Q337" s="249"/>
      <c r="R337" s="249"/>
      <c r="S337" s="249"/>
      <c r="T337" s="249"/>
      <c r="U337" s="250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1" t="s">
        <v>178</v>
      </c>
      <c r="AU337" s="251" t="s">
        <v>88</v>
      </c>
      <c r="AV337" s="13" t="s">
        <v>88</v>
      </c>
      <c r="AW337" s="13" t="s">
        <v>34</v>
      </c>
      <c r="AX337" s="13" t="s">
        <v>86</v>
      </c>
      <c r="AY337" s="251" t="s">
        <v>162</v>
      </c>
    </row>
    <row r="338" s="2" customFormat="1" ht="24.15" customHeight="1">
      <c r="A338" s="38"/>
      <c r="B338" s="39"/>
      <c r="C338" s="226" t="s">
        <v>718</v>
      </c>
      <c r="D338" s="226" t="s">
        <v>164</v>
      </c>
      <c r="E338" s="227" t="s">
        <v>1149</v>
      </c>
      <c r="F338" s="228" t="s">
        <v>1150</v>
      </c>
      <c r="G338" s="229" t="s">
        <v>266</v>
      </c>
      <c r="H338" s="230">
        <v>64</v>
      </c>
      <c r="I338" s="231"/>
      <c r="J338" s="232">
        <f>ROUND(I338*H338,2)</f>
        <v>0</v>
      </c>
      <c r="K338" s="233"/>
      <c r="L338" s="44"/>
      <c r="M338" s="234" t="s">
        <v>1</v>
      </c>
      <c r="N338" s="235" t="s">
        <v>43</v>
      </c>
      <c r="O338" s="91"/>
      <c r="P338" s="236">
        <f>O338*H338</f>
        <v>0</v>
      </c>
      <c r="Q338" s="236">
        <v>0.0022300000000000002</v>
      </c>
      <c r="R338" s="236">
        <f>Q338*H338</f>
        <v>0.14272000000000001</v>
      </c>
      <c r="S338" s="236">
        <v>0</v>
      </c>
      <c r="T338" s="236">
        <f>S338*H338</f>
        <v>0</v>
      </c>
      <c r="U338" s="237" t="s">
        <v>1</v>
      </c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8" t="s">
        <v>238</v>
      </c>
      <c r="AT338" s="238" t="s">
        <v>164</v>
      </c>
      <c r="AU338" s="238" t="s">
        <v>88</v>
      </c>
      <c r="AY338" s="17" t="s">
        <v>162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7" t="s">
        <v>86</v>
      </c>
      <c r="BK338" s="239">
        <f>ROUND(I338*H338,2)</f>
        <v>0</v>
      </c>
      <c r="BL338" s="17" t="s">
        <v>238</v>
      </c>
      <c r="BM338" s="238" t="s">
        <v>1151</v>
      </c>
    </row>
    <row r="339" s="2" customFormat="1" ht="24.15" customHeight="1">
      <c r="A339" s="38"/>
      <c r="B339" s="39"/>
      <c r="C339" s="226" t="s">
        <v>724</v>
      </c>
      <c r="D339" s="226" t="s">
        <v>164</v>
      </c>
      <c r="E339" s="227" t="s">
        <v>674</v>
      </c>
      <c r="F339" s="228" t="s">
        <v>675</v>
      </c>
      <c r="G339" s="229" t="s">
        <v>414</v>
      </c>
      <c r="H339" s="278"/>
      <c r="I339" s="231"/>
      <c r="J339" s="232">
        <f>ROUND(I339*H339,2)</f>
        <v>0</v>
      </c>
      <c r="K339" s="233"/>
      <c r="L339" s="44"/>
      <c r="M339" s="234" t="s">
        <v>1</v>
      </c>
      <c r="N339" s="235" t="s">
        <v>43</v>
      </c>
      <c r="O339" s="91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6">
        <f>S339*H339</f>
        <v>0</v>
      </c>
      <c r="U339" s="237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8" t="s">
        <v>238</v>
      </c>
      <c r="AT339" s="238" t="s">
        <v>164</v>
      </c>
      <c r="AU339" s="238" t="s">
        <v>88</v>
      </c>
      <c r="AY339" s="17" t="s">
        <v>162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7" t="s">
        <v>86</v>
      </c>
      <c r="BK339" s="239">
        <f>ROUND(I339*H339,2)</f>
        <v>0</v>
      </c>
      <c r="BL339" s="17" t="s">
        <v>238</v>
      </c>
      <c r="BM339" s="238" t="s">
        <v>1152</v>
      </c>
    </row>
    <row r="340" s="12" customFormat="1" ht="22.8" customHeight="1">
      <c r="A340" s="12"/>
      <c r="B340" s="210"/>
      <c r="C340" s="211"/>
      <c r="D340" s="212" t="s">
        <v>77</v>
      </c>
      <c r="E340" s="224" t="s">
        <v>1153</v>
      </c>
      <c r="F340" s="224" t="s">
        <v>1154</v>
      </c>
      <c r="G340" s="211"/>
      <c r="H340" s="211"/>
      <c r="I340" s="214"/>
      <c r="J340" s="225">
        <f>BK340</f>
        <v>0</v>
      </c>
      <c r="K340" s="211"/>
      <c r="L340" s="216"/>
      <c r="M340" s="217"/>
      <c r="N340" s="218"/>
      <c r="O340" s="218"/>
      <c r="P340" s="219">
        <f>SUM(P341:P397)</f>
        <v>0</v>
      </c>
      <c r="Q340" s="218"/>
      <c r="R340" s="219">
        <f>SUM(R341:R397)</f>
        <v>2.7045470800000002</v>
      </c>
      <c r="S340" s="218"/>
      <c r="T340" s="219">
        <f>SUM(T341:T397)</f>
        <v>0.111</v>
      </c>
      <c r="U340" s="220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88</v>
      </c>
      <c r="AT340" s="222" t="s">
        <v>77</v>
      </c>
      <c r="AU340" s="222" t="s">
        <v>86</v>
      </c>
      <c r="AY340" s="221" t="s">
        <v>162</v>
      </c>
      <c r="BK340" s="223">
        <f>SUM(BK341:BK397)</f>
        <v>0</v>
      </c>
    </row>
    <row r="341" s="2" customFormat="1" ht="24.15" customHeight="1">
      <c r="A341" s="38"/>
      <c r="B341" s="39"/>
      <c r="C341" s="226" t="s">
        <v>730</v>
      </c>
      <c r="D341" s="226" t="s">
        <v>164</v>
      </c>
      <c r="E341" s="227" t="s">
        <v>1155</v>
      </c>
      <c r="F341" s="228" t="s">
        <v>1156</v>
      </c>
      <c r="G341" s="229" t="s">
        <v>167</v>
      </c>
      <c r="H341" s="230">
        <v>68.757999999999996</v>
      </c>
      <c r="I341" s="231"/>
      <c r="J341" s="232">
        <f>ROUND(I341*H341,2)</f>
        <v>0</v>
      </c>
      <c r="K341" s="233"/>
      <c r="L341" s="44"/>
      <c r="M341" s="234" t="s">
        <v>1</v>
      </c>
      <c r="N341" s="235" t="s">
        <v>43</v>
      </c>
      <c r="O341" s="91"/>
      <c r="P341" s="236">
        <f>O341*H341</f>
        <v>0</v>
      </c>
      <c r="Q341" s="236">
        <v>0.00025999999999999998</v>
      </c>
      <c r="R341" s="236">
        <f>Q341*H341</f>
        <v>0.017877079999999997</v>
      </c>
      <c r="S341" s="236">
        <v>0</v>
      </c>
      <c r="T341" s="236">
        <f>S341*H341</f>
        <v>0</v>
      </c>
      <c r="U341" s="237" t="s">
        <v>1</v>
      </c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8" t="s">
        <v>238</v>
      </c>
      <c r="AT341" s="238" t="s">
        <v>164</v>
      </c>
      <c r="AU341" s="238" t="s">
        <v>88</v>
      </c>
      <c r="AY341" s="17" t="s">
        <v>162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7" t="s">
        <v>86</v>
      </c>
      <c r="BK341" s="239">
        <f>ROUND(I341*H341,2)</f>
        <v>0</v>
      </c>
      <c r="BL341" s="17" t="s">
        <v>238</v>
      </c>
      <c r="BM341" s="238" t="s">
        <v>1157</v>
      </c>
    </row>
    <row r="342" s="2" customFormat="1">
      <c r="A342" s="38"/>
      <c r="B342" s="39"/>
      <c r="C342" s="40"/>
      <c r="D342" s="242" t="s">
        <v>340</v>
      </c>
      <c r="E342" s="40"/>
      <c r="F342" s="274" t="s">
        <v>1158</v>
      </c>
      <c r="G342" s="40"/>
      <c r="H342" s="40"/>
      <c r="I342" s="275"/>
      <c r="J342" s="40"/>
      <c r="K342" s="40"/>
      <c r="L342" s="44"/>
      <c r="M342" s="276"/>
      <c r="N342" s="277"/>
      <c r="O342" s="91"/>
      <c r="P342" s="91"/>
      <c r="Q342" s="91"/>
      <c r="R342" s="91"/>
      <c r="S342" s="91"/>
      <c r="T342" s="91"/>
      <c r="U342" s="92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340</v>
      </c>
      <c r="AU342" s="17" t="s">
        <v>88</v>
      </c>
    </row>
    <row r="343" s="13" customFormat="1">
      <c r="A343" s="13"/>
      <c r="B343" s="240"/>
      <c r="C343" s="241"/>
      <c r="D343" s="242" t="s">
        <v>178</v>
      </c>
      <c r="E343" s="243" t="s">
        <v>1</v>
      </c>
      <c r="F343" s="244" t="s">
        <v>1159</v>
      </c>
      <c r="G343" s="241"/>
      <c r="H343" s="245">
        <v>68.757999999999996</v>
      </c>
      <c r="I343" s="246"/>
      <c r="J343" s="241"/>
      <c r="K343" s="241"/>
      <c r="L343" s="247"/>
      <c r="M343" s="248"/>
      <c r="N343" s="249"/>
      <c r="O343" s="249"/>
      <c r="P343" s="249"/>
      <c r="Q343" s="249"/>
      <c r="R343" s="249"/>
      <c r="S343" s="249"/>
      <c r="T343" s="249"/>
      <c r="U343" s="250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1" t="s">
        <v>178</v>
      </c>
      <c r="AU343" s="251" t="s">
        <v>88</v>
      </c>
      <c r="AV343" s="13" t="s">
        <v>88</v>
      </c>
      <c r="AW343" s="13" t="s">
        <v>34</v>
      </c>
      <c r="AX343" s="13" t="s">
        <v>86</v>
      </c>
      <c r="AY343" s="251" t="s">
        <v>162</v>
      </c>
    </row>
    <row r="344" s="2" customFormat="1" ht="49.05" customHeight="1">
      <c r="A344" s="38"/>
      <c r="B344" s="39"/>
      <c r="C344" s="252" t="s">
        <v>735</v>
      </c>
      <c r="D344" s="252" t="s">
        <v>218</v>
      </c>
      <c r="E344" s="253" t="s">
        <v>1160</v>
      </c>
      <c r="F344" s="254" t="s">
        <v>1161</v>
      </c>
      <c r="G344" s="255" t="s">
        <v>256</v>
      </c>
      <c r="H344" s="256">
        <v>13</v>
      </c>
      <c r="I344" s="257"/>
      <c r="J344" s="258">
        <f>ROUND(I344*H344,2)</f>
        <v>0</v>
      </c>
      <c r="K344" s="259"/>
      <c r="L344" s="260"/>
      <c r="M344" s="261" t="s">
        <v>1</v>
      </c>
      <c r="N344" s="262" t="s">
        <v>43</v>
      </c>
      <c r="O344" s="91"/>
      <c r="P344" s="236">
        <f>O344*H344</f>
        <v>0</v>
      </c>
      <c r="Q344" s="236">
        <v>0.028000000000000001</v>
      </c>
      <c r="R344" s="236">
        <f>Q344*H344</f>
        <v>0.36399999999999999</v>
      </c>
      <c r="S344" s="236">
        <v>0</v>
      </c>
      <c r="T344" s="236">
        <f>S344*H344</f>
        <v>0</v>
      </c>
      <c r="U344" s="237" t="s">
        <v>1</v>
      </c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323</v>
      </c>
      <c r="AT344" s="238" t="s">
        <v>218</v>
      </c>
      <c r="AU344" s="238" t="s">
        <v>88</v>
      </c>
      <c r="AY344" s="17" t="s">
        <v>162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86</v>
      </c>
      <c r="BK344" s="239">
        <f>ROUND(I344*H344,2)</f>
        <v>0</v>
      </c>
      <c r="BL344" s="17" t="s">
        <v>238</v>
      </c>
      <c r="BM344" s="238" t="s">
        <v>1162</v>
      </c>
    </row>
    <row r="345" s="2" customFormat="1">
      <c r="A345" s="38"/>
      <c r="B345" s="39"/>
      <c r="C345" s="40"/>
      <c r="D345" s="242" t="s">
        <v>340</v>
      </c>
      <c r="E345" s="40"/>
      <c r="F345" s="274" t="s">
        <v>1163</v>
      </c>
      <c r="G345" s="40"/>
      <c r="H345" s="40"/>
      <c r="I345" s="275"/>
      <c r="J345" s="40"/>
      <c r="K345" s="40"/>
      <c r="L345" s="44"/>
      <c r="M345" s="276"/>
      <c r="N345" s="277"/>
      <c r="O345" s="91"/>
      <c r="P345" s="91"/>
      <c r="Q345" s="91"/>
      <c r="R345" s="91"/>
      <c r="S345" s="91"/>
      <c r="T345" s="91"/>
      <c r="U345" s="92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340</v>
      </c>
      <c r="AU345" s="17" t="s">
        <v>88</v>
      </c>
    </row>
    <row r="346" s="13" customFormat="1">
      <c r="A346" s="13"/>
      <c r="B346" s="240"/>
      <c r="C346" s="241"/>
      <c r="D346" s="242" t="s">
        <v>178</v>
      </c>
      <c r="E346" s="243" t="s">
        <v>1</v>
      </c>
      <c r="F346" s="244" t="s">
        <v>1164</v>
      </c>
      <c r="G346" s="241"/>
      <c r="H346" s="245">
        <v>7</v>
      </c>
      <c r="I346" s="246"/>
      <c r="J346" s="241"/>
      <c r="K346" s="241"/>
      <c r="L346" s="247"/>
      <c r="M346" s="248"/>
      <c r="N346" s="249"/>
      <c r="O346" s="249"/>
      <c r="P346" s="249"/>
      <c r="Q346" s="249"/>
      <c r="R346" s="249"/>
      <c r="S346" s="249"/>
      <c r="T346" s="249"/>
      <c r="U346" s="250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1" t="s">
        <v>178</v>
      </c>
      <c r="AU346" s="251" t="s">
        <v>88</v>
      </c>
      <c r="AV346" s="13" t="s">
        <v>88</v>
      </c>
      <c r="AW346" s="13" t="s">
        <v>34</v>
      </c>
      <c r="AX346" s="13" t="s">
        <v>78</v>
      </c>
      <c r="AY346" s="251" t="s">
        <v>162</v>
      </c>
    </row>
    <row r="347" s="13" customFormat="1">
      <c r="A347" s="13"/>
      <c r="B347" s="240"/>
      <c r="C347" s="241"/>
      <c r="D347" s="242" t="s">
        <v>178</v>
      </c>
      <c r="E347" s="243" t="s">
        <v>1</v>
      </c>
      <c r="F347" s="244" t="s">
        <v>1165</v>
      </c>
      <c r="G347" s="241"/>
      <c r="H347" s="245">
        <v>6</v>
      </c>
      <c r="I347" s="246"/>
      <c r="J347" s="241"/>
      <c r="K347" s="241"/>
      <c r="L347" s="247"/>
      <c r="M347" s="248"/>
      <c r="N347" s="249"/>
      <c r="O347" s="249"/>
      <c r="P347" s="249"/>
      <c r="Q347" s="249"/>
      <c r="R347" s="249"/>
      <c r="S347" s="249"/>
      <c r="T347" s="249"/>
      <c r="U347" s="250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1" t="s">
        <v>178</v>
      </c>
      <c r="AU347" s="251" t="s">
        <v>88</v>
      </c>
      <c r="AV347" s="13" t="s">
        <v>88</v>
      </c>
      <c r="AW347" s="13" t="s">
        <v>34</v>
      </c>
      <c r="AX347" s="13" t="s">
        <v>78</v>
      </c>
      <c r="AY347" s="251" t="s">
        <v>162</v>
      </c>
    </row>
    <row r="348" s="14" customFormat="1">
      <c r="A348" s="14"/>
      <c r="B348" s="263"/>
      <c r="C348" s="264"/>
      <c r="D348" s="242" t="s">
        <v>178</v>
      </c>
      <c r="E348" s="265" t="s">
        <v>1</v>
      </c>
      <c r="F348" s="266" t="s">
        <v>320</v>
      </c>
      <c r="G348" s="264"/>
      <c r="H348" s="267">
        <v>13</v>
      </c>
      <c r="I348" s="268"/>
      <c r="J348" s="264"/>
      <c r="K348" s="264"/>
      <c r="L348" s="269"/>
      <c r="M348" s="270"/>
      <c r="N348" s="271"/>
      <c r="O348" s="271"/>
      <c r="P348" s="271"/>
      <c r="Q348" s="271"/>
      <c r="R348" s="271"/>
      <c r="S348" s="271"/>
      <c r="T348" s="271"/>
      <c r="U348" s="272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3" t="s">
        <v>178</v>
      </c>
      <c r="AU348" s="273" t="s">
        <v>88</v>
      </c>
      <c r="AV348" s="14" t="s">
        <v>168</v>
      </c>
      <c r="AW348" s="14" t="s">
        <v>34</v>
      </c>
      <c r="AX348" s="14" t="s">
        <v>86</v>
      </c>
      <c r="AY348" s="273" t="s">
        <v>162</v>
      </c>
    </row>
    <row r="349" s="2" customFormat="1" ht="49.05" customHeight="1">
      <c r="A349" s="38"/>
      <c r="B349" s="39"/>
      <c r="C349" s="252" t="s">
        <v>741</v>
      </c>
      <c r="D349" s="252" t="s">
        <v>218</v>
      </c>
      <c r="E349" s="253" t="s">
        <v>1166</v>
      </c>
      <c r="F349" s="254" t="s">
        <v>1167</v>
      </c>
      <c r="G349" s="255" t="s">
        <v>256</v>
      </c>
      <c r="H349" s="256">
        <v>1</v>
      </c>
      <c r="I349" s="257"/>
      <c r="J349" s="258">
        <f>ROUND(I349*H349,2)</f>
        <v>0</v>
      </c>
      <c r="K349" s="259"/>
      <c r="L349" s="260"/>
      <c r="M349" s="261" t="s">
        <v>1</v>
      </c>
      <c r="N349" s="262" t="s">
        <v>43</v>
      </c>
      <c r="O349" s="91"/>
      <c r="P349" s="236">
        <f>O349*H349</f>
        <v>0</v>
      </c>
      <c r="Q349" s="236">
        <v>0.028000000000000001</v>
      </c>
      <c r="R349" s="236">
        <f>Q349*H349</f>
        <v>0.028000000000000001</v>
      </c>
      <c r="S349" s="236">
        <v>0</v>
      </c>
      <c r="T349" s="236">
        <f>S349*H349</f>
        <v>0</v>
      </c>
      <c r="U349" s="237" t="s">
        <v>1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323</v>
      </c>
      <c r="AT349" s="238" t="s">
        <v>218</v>
      </c>
      <c r="AU349" s="238" t="s">
        <v>88</v>
      </c>
      <c r="AY349" s="17" t="s">
        <v>162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86</v>
      </c>
      <c r="BK349" s="239">
        <f>ROUND(I349*H349,2)</f>
        <v>0</v>
      </c>
      <c r="BL349" s="17" t="s">
        <v>238</v>
      </c>
      <c r="BM349" s="238" t="s">
        <v>1168</v>
      </c>
    </row>
    <row r="350" s="2" customFormat="1">
      <c r="A350" s="38"/>
      <c r="B350" s="39"/>
      <c r="C350" s="40"/>
      <c r="D350" s="242" t="s">
        <v>340</v>
      </c>
      <c r="E350" s="40"/>
      <c r="F350" s="274" t="s">
        <v>1163</v>
      </c>
      <c r="G350" s="40"/>
      <c r="H350" s="40"/>
      <c r="I350" s="275"/>
      <c r="J350" s="40"/>
      <c r="K350" s="40"/>
      <c r="L350" s="44"/>
      <c r="M350" s="276"/>
      <c r="N350" s="277"/>
      <c r="O350" s="91"/>
      <c r="P350" s="91"/>
      <c r="Q350" s="91"/>
      <c r="R350" s="91"/>
      <c r="S350" s="91"/>
      <c r="T350" s="91"/>
      <c r="U350" s="92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340</v>
      </c>
      <c r="AU350" s="17" t="s">
        <v>88</v>
      </c>
    </row>
    <row r="351" s="13" customFormat="1">
      <c r="A351" s="13"/>
      <c r="B351" s="240"/>
      <c r="C351" s="241"/>
      <c r="D351" s="242" t="s">
        <v>178</v>
      </c>
      <c r="E351" s="243" t="s">
        <v>1</v>
      </c>
      <c r="F351" s="244" t="s">
        <v>1169</v>
      </c>
      <c r="G351" s="241"/>
      <c r="H351" s="245">
        <v>1</v>
      </c>
      <c r="I351" s="246"/>
      <c r="J351" s="241"/>
      <c r="K351" s="241"/>
      <c r="L351" s="247"/>
      <c r="M351" s="248"/>
      <c r="N351" s="249"/>
      <c r="O351" s="249"/>
      <c r="P351" s="249"/>
      <c r="Q351" s="249"/>
      <c r="R351" s="249"/>
      <c r="S351" s="249"/>
      <c r="T351" s="249"/>
      <c r="U351" s="250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178</v>
      </c>
      <c r="AU351" s="251" t="s">
        <v>88</v>
      </c>
      <c r="AV351" s="13" t="s">
        <v>88</v>
      </c>
      <c r="AW351" s="13" t="s">
        <v>34</v>
      </c>
      <c r="AX351" s="13" t="s">
        <v>86</v>
      </c>
      <c r="AY351" s="251" t="s">
        <v>162</v>
      </c>
    </row>
    <row r="352" s="2" customFormat="1" ht="49.05" customHeight="1">
      <c r="A352" s="38"/>
      <c r="B352" s="39"/>
      <c r="C352" s="252" t="s">
        <v>746</v>
      </c>
      <c r="D352" s="252" t="s">
        <v>218</v>
      </c>
      <c r="E352" s="253" t="s">
        <v>1170</v>
      </c>
      <c r="F352" s="254" t="s">
        <v>1171</v>
      </c>
      <c r="G352" s="255" t="s">
        <v>256</v>
      </c>
      <c r="H352" s="256">
        <v>6</v>
      </c>
      <c r="I352" s="257"/>
      <c r="J352" s="258">
        <f>ROUND(I352*H352,2)</f>
        <v>0</v>
      </c>
      <c r="K352" s="259"/>
      <c r="L352" s="260"/>
      <c r="M352" s="261" t="s">
        <v>1</v>
      </c>
      <c r="N352" s="262" t="s">
        <v>43</v>
      </c>
      <c r="O352" s="91"/>
      <c r="P352" s="236">
        <f>O352*H352</f>
        <v>0</v>
      </c>
      <c r="Q352" s="236">
        <v>0.028000000000000001</v>
      </c>
      <c r="R352" s="236">
        <f>Q352*H352</f>
        <v>0.16800000000000001</v>
      </c>
      <c r="S352" s="236">
        <v>0</v>
      </c>
      <c r="T352" s="236">
        <f>S352*H352</f>
        <v>0</v>
      </c>
      <c r="U352" s="237" t="s">
        <v>1</v>
      </c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323</v>
      </c>
      <c r="AT352" s="238" t="s">
        <v>218</v>
      </c>
      <c r="AU352" s="238" t="s">
        <v>88</v>
      </c>
      <c r="AY352" s="17" t="s">
        <v>162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86</v>
      </c>
      <c r="BK352" s="239">
        <f>ROUND(I352*H352,2)</f>
        <v>0</v>
      </c>
      <c r="BL352" s="17" t="s">
        <v>238</v>
      </c>
      <c r="BM352" s="238" t="s">
        <v>1172</v>
      </c>
    </row>
    <row r="353" s="2" customFormat="1">
      <c r="A353" s="38"/>
      <c r="B353" s="39"/>
      <c r="C353" s="40"/>
      <c r="D353" s="242" t="s">
        <v>340</v>
      </c>
      <c r="E353" s="40"/>
      <c r="F353" s="274" t="s">
        <v>1163</v>
      </c>
      <c r="G353" s="40"/>
      <c r="H353" s="40"/>
      <c r="I353" s="275"/>
      <c r="J353" s="40"/>
      <c r="K353" s="40"/>
      <c r="L353" s="44"/>
      <c r="M353" s="276"/>
      <c r="N353" s="277"/>
      <c r="O353" s="91"/>
      <c r="P353" s="91"/>
      <c r="Q353" s="91"/>
      <c r="R353" s="91"/>
      <c r="S353" s="91"/>
      <c r="T353" s="91"/>
      <c r="U353" s="92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340</v>
      </c>
      <c r="AU353" s="17" t="s">
        <v>88</v>
      </c>
    </row>
    <row r="354" s="13" customFormat="1">
      <c r="A354" s="13"/>
      <c r="B354" s="240"/>
      <c r="C354" s="241"/>
      <c r="D354" s="242" t="s">
        <v>178</v>
      </c>
      <c r="E354" s="243" t="s">
        <v>1</v>
      </c>
      <c r="F354" s="244" t="s">
        <v>1173</v>
      </c>
      <c r="G354" s="241"/>
      <c r="H354" s="245">
        <v>2</v>
      </c>
      <c r="I354" s="246"/>
      <c r="J354" s="241"/>
      <c r="K354" s="241"/>
      <c r="L354" s="247"/>
      <c r="M354" s="248"/>
      <c r="N354" s="249"/>
      <c r="O354" s="249"/>
      <c r="P354" s="249"/>
      <c r="Q354" s="249"/>
      <c r="R354" s="249"/>
      <c r="S354" s="249"/>
      <c r="T354" s="249"/>
      <c r="U354" s="250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1" t="s">
        <v>178</v>
      </c>
      <c r="AU354" s="251" t="s">
        <v>88</v>
      </c>
      <c r="AV354" s="13" t="s">
        <v>88</v>
      </c>
      <c r="AW354" s="13" t="s">
        <v>34</v>
      </c>
      <c r="AX354" s="13" t="s">
        <v>78</v>
      </c>
      <c r="AY354" s="251" t="s">
        <v>162</v>
      </c>
    </row>
    <row r="355" s="13" customFormat="1">
      <c r="A355" s="13"/>
      <c r="B355" s="240"/>
      <c r="C355" s="241"/>
      <c r="D355" s="242" t="s">
        <v>178</v>
      </c>
      <c r="E355" s="243" t="s">
        <v>1</v>
      </c>
      <c r="F355" s="244" t="s">
        <v>1174</v>
      </c>
      <c r="G355" s="241"/>
      <c r="H355" s="245">
        <v>2</v>
      </c>
      <c r="I355" s="246"/>
      <c r="J355" s="241"/>
      <c r="K355" s="241"/>
      <c r="L355" s="247"/>
      <c r="M355" s="248"/>
      <c r="N355" s="249"/>
      <c r="O355" s="249"/>
      <c r="P355" s="249"/>
      <c r="Q355" s="249"/>
      <c r="R355" s="249"/>
      <c r="S355" s="249"/>
      <c r="T355" s="249"/>
      <c r="U355" s="250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1" t="s">
        <v>178</v>
      </c>
      <c r="AU355" s="251" t="s">
        <v>88</v>
      </c>
      <c r="AV355" s="13" t="s">
        <v>88</v>
      </c>
      <c r="AW355" s="13" t="s">
        <v>34</v>
      </c>
      <c r="AX355" s="13" t="s">
        <v>78</v>
      </c>
      <c r="AY355" s="251" t="s">
        <v>162</v>
      </c>
    </row>
    <row r="356" s="13" customFormat="1">
      <c r="A356" s="13"/>
      <c r="B356" s="240"/>
      <c r="C356" s="241"/>
      <c r="D356" s="242" t="s">
        <v>178</v>
      </c>
      <c r="E356" s="243" t="s">
        <v>1</v>
      </c>
      <c r="F356" s="244" t="s">
        <v>1175</v>
      </c>
      <c r="G356" s="241"/>
      <c r="H356" s="245">
        <v>2</v>
      </c>
      <c r="I356" s="246"/>
      <c r="J356" s="241"/>
      <c r="K356" s="241"/>
      <c r="L356" s="247"/>
      <c r="M356" s="248"/>
      <c r="N356" s="249"/>
      <c r="O356" s="249"/>
      <c r="P356" s="249"/>
      <c r="Q356" s="249"/>
      <c r="R356" s="249"/>
      <c r="S356" s="249"/>
      <c r="T356" s="249"/>
      <c r="U356" s="250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178</v>
      </c>
      <c r="AU356" s="251" t="s">
        <v>88</v>
      </c>
      <c r="AV356" s="13" t="s">
        <v>88</v>
      </c>
      <c r="AW356" s="13" t="s">
        <v>34</v>
      </c>
      <c r="AX356" s="13" t="s">
        <v>78</v>
      </c>
      <c r="AY356" s="251" t="s">
        <v>162</v>
      </c>
    </row>
    <row r="357" s="14" customFormat="1">
      <c r="A357" s="14"/>
      <c r="B357" s="263"/>
      <c r="C357" s="264"/>
      <c r="D357" s="242" t="s">
        <v>178</v>
      </c>
      <c r="E357" s="265" t="s">
        <v>1</v>
      </c>
      <c r="F357" s="266" t="s">
        <v>320</v>
      </c>
      <c r="G357" s="264"/>
      <c r="H357" s="267">
        <v>6</v>
      </c>
      <c r="I357" s="268"/>
      <c r="J357" s="264"/>
      <c r="K357" s="264"/>
      <c r="L357" s="269"/>
      <c r="M357" s="270"/>
      <c r="N357" s="271"/>
      <c r="O357" s="271"/>
      <c r="P357" s="271"/>
      <c r="Q357" s="271"/>
      <c r="R357" s="271"/>
      <c r="S357" s="271"/>
      <c r="T357" s="271"/>
      <c r="U357" s="272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3" t="s">
        <v>178</v>
      </c>
      <c r="AU357" s="273" t="s">
        <v>88</v>
      </c>
      <c r="AV357" s="14" t="s">
        <v>168</v>
      </c>
      <c r="AW357" s="14" t="s">
        <v>34</v>
      </c>
      <c r="AX357" s="14" t="s">
        <v>86</v>
      </c>
      <c r="AY357" s="273" t="s">
        <v>162</v>
      </c>
    </row>
    <row r="358" s="2" customFormat="1" ht="49.05" customHeight="1">
      <c r="A358" s="38"/>
      <c r="B358" s="39"/>
      <c r="C358" s="252" t="s">
        <v>752</v>
      </c>
      <c r="D358" s="252" t="s">
        <v>218</v>
      </c>
      <c r="E358" s="253" t="s">
        <v>1176</v>
      </c>
      <c r="F358" s="254" t="s">
        <v>1177</v>
      </c>
      <c r="G358" s="255" t="s">
        <v>256</v>
      </c>
      <c r="H358" s="256">
        <v>9</v>
      </c>
      <c r="I358" s="257"/>
      <c r="J358" s="258">
        <f>ROUND(I358*H358,2)</f>
        <v>0</v>
      </c>
      <c r="K358" s="259"/>
      <c r="L358" s="260"/>
      <c r="M358" s="261" t="s">
        <v>1</v>
      </c>
      <c r="N358" s="262" t="s">
        <v>43</v>
      </c>
      <c r="O358" s="91"/>
      <c r="P358" s="236">
        <f>O358*H358</f>
        <v>0</v>
      </c>
      <c r="Q358" s="236">
        <v>0.028000000000000001</v>
      </c>
      <c r="R358" s="236">
        <f>Q358*H358</f>
        <v>0.252</v>
      </c>
      <c r="S358" s="236">
        <v>0</v>
      </c>
      <c r="T358" s="236">
        <f>S358*H358</f>
        <v>0</v>
      </c>
      <c r="U358" s="237" t="s">
        <v>1</v>
      </c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8" t="s">
        <v>323</v>
      </c>
      <c r="AT358" s="238" t="s">
        <v>218</v>
      </c>
      <c r="AU358" s="238" t="s">
        <v>88</v>
      </c>
      <c r="AY358" s="17" t="s">
        <v>162</v>
      </c>
      <c r="BE358" s="239">
        <f>IF(N358="základní",J358,0)</f>
        <v>0</v>
      </c>
      <c r="BF358" s="239">
        <f>IF(N358="snížená",J358,0)</f>
        <v>0</v>
      </c>
      <c r="BG358" s="239">
        <f>IF(N358="zákl. přenesená",J358,0)</f>
        <v>0</v>
      </c>
      <c r="BH358" s="239">
        <f>IF(N358="sníž. přenesená",J358,0)</f>
        <v>0</v>
      </c>
      <c r="BI358" s="239">
        <f>IF(N358="nulová",J358,0)</f>
        <v>0</v>
      </c>
      <c r="BJ358" s="17" t="s">
        <v>86</v>
      </c>
      <c r="BK358" s="239">
        <f>ROUND(I358*H358,2)</f>
        <v>0</v>
      </c>
      <c r="BL358" s="17" t="s">
        <v>238</v>
      </c>
      <c r="BM358" s="238" t="s">
        <v>1178</v>
      </c>
    </row>
    <row r="359" s="2" customFormat="1">
      <c r="A359" s="38"/>
      <c r="B359" s="39"/>
      <c r="C359" s="40"/>
      <c r="D359" s="242" t="s">
        <v>340</v>
      </c>
      <c r="E359" s="40"/>
      <c r="F359" s="274" t="s">
        <v>1179</v>
      </c>
      <c r="G359" s="40"/>
      <c r="H359" s="40"/>
      <c r="I359" s="275"/>
      <c r="J359" s="40"/>
      <c r="K359" s="40"/>
      <c r="L359" s="44"/>
      <c r="M359" s="276"/>
      <c r="N359" s="277"/>
      <c r="O359" s="91"/>
      <c r="P359" s="91"/>
      <c r="Q359" s="91"/>
      <c r="R359" s="91"/>
      <c r="S359" s="91"/>
      <c r="T359" s="91"/>
      <c r="U359" s="92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340</v>
      </c>
      <c r="AU359" s="17" t="s">
        <v>88</v>
      </c>
    </row>
    <row r="360" s="13" customFormat="1">
      <c r="A360" s="13"/>
      <c r="B360" s="240"/>
      <c r="C360" s="241"/>
      <c r="D360" s="242" t="s">
        <v>178</v>
      </c>
      <c r="E360" s="243" t="s">
        <v>1</v>
      </c>
      <c r="F360" s="244" t="s">
        <v>1180</v>
      </c>
      <c r="G360" s="241"/>
      <c r="H360" s="245">
        <v>3</v>
      </c>
      <c r="I360" s="246"/>
      <c r="J360" s="241"/>
      <c r="K360" s="241"/>
      <c r="L360" s="247"/>
      <c r="M360" s="248"/>
      <c r="N360" s="249"/>
      <c r="O360" s="249"/>
      <c r="P360" s="249"/>
      <c r="Q360" s="249"/>
      <c r="R360" s="249"/>
      <c r="S360" s="249"/>
      <c r="T360" s="249"/>
      <c r="U360" s="250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1" t="s">
        <v>178</v>
      </c>
      <c r="AU360" s="251" t="s">
        <v>88</v>
      </c>
      <c r="AV360" s="13" t="s">
        <v>88</v>
      </c>
      <c r="AW360" s="13" t="s">
        <v>34</v>
      </c>
      <c r="AX360" s="13" t="s">
        <v>78</v>
      </c>
      <c r="AY360" s="251" t="s">
        <v>162</v>
      </c>
    </row>
    <row r="361" s="13" customFormat="1">
      <c r="A361" s="13"/>
      <c r="B361" s="240"/>
      <c r="C361" s="241"/>
      <c r="D361" s="242" t="s">
        <v>178</v>
      </c>
      <c r="E361" s="243" t="s">
        <v>1</v>
      </c>
      <c r="F361" s="244" t="s">
        <v>1181</v>
      </c>
      <c r="G361" s="241"/>
      <c r="H361" s="245">
        <v>5</v>
      </c>
      <c r="I361" s="246"/>
      <c r="J361" s="241"/>
      <c r="K361" s="241"/>
      <c r="L361" s="247"/>
      <c r="M361" s="248"/>
      <c r="N361" s="249"/>
      <c r="O361" s="249"/>
      <c r="P361" s="249"/>
      <c r="Q361" s="249"/>
      <c r="R361" s="249"/>
      <c r="S361" s="249"/>
      <c r="T361" s="249"/>
      <c r="U361" s="250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178</v>
      </c>
      <c r="AU361" s="251" t="s">
        <v>88</v>
      </c>
      <c r="AV361" s="13" t="s">
        <v>88</v>
      </c>
      <c r="AW361" s="13" t="s">
        <v>34</v>
      </c>
      <c r="AX361" s="13" t="s">
        <v>78</v>
      </c>
      <c r="AY361" s="251" t="s">
        <v>162</v>
      </c>
    </row>
    <row r="362" s="13" customFormat="1">
      <c r="A362" s="13"/>
      <c r="B362" s="240"/>
      <c r="C362" s="241"/>
      <c r="D362" s="242" t="s">
        <v>178</v>
      </c>
      <c r="E362" s="243" t="s">
        <v>1</v>
      </c>
      <c r="F362" s="244" t="s">
        <v>1182</v>
      </c>
      <c r="G362" s="241"/>
      <c r="H362" s="245">
        <v>1</v>
      </c>
      <c r="I362" s="246"/>
      <c r="J362" s="241"/>
      <c r="K362" s="241"/>
      <c r="L362" s="247"/>
      <c r="M362" s="248"/>
      <c r="N362" s="249"/>
      <c r="O362" s="249"/>
      <c r="P362" s="249"/>
      <c r="Q362" s="249"/>
      <c r="R362" s="249"/>
      <c r="S362" s="249"/>
      <c r="T362" s="249"/>
      <c r="U362" s="250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1" t="s">
        <v>178</v>
      </c>
      <c r="AU362" s="251" t="s">
        <v>88</v>
      </c>
      <c r="AV362" s="13" t="s">
        <v>88</v>
      </c>
      <c r="AW362" s="13" t="s">
        <v>34</v>
      </c>
      <c r="AX362" s="13" t="s">
        <v>78</v>
      </c>
      <c r="AY362" s="251" t="s">
        <v>162</v>
      </c>
    </row>
    <row r="363" s="14" customFormat="1">
      <c r="A363" s="14"/>
      <c r="B363" s="263"/>
      <c r="C363" s="264"/>
      <c r="D363" s="242" t="s">
        <v>178</v>
      </c>
      <c r="E363" s="265" t="s">
        <v>1</v>
      </c>
      <c r="F363" s="266" t="s">
        <v>320</v>
      </c>
      <c r="G363" s="264"/>
      <c r="H363" s="267">
        <v>9</v>
      </c>
      <c r="I363" s="268"/>
      <c r="J363" s="264"/>
      <c r="K363" s="264"/>
      <c r="L363" s="269"/>
      <c r="M363" s="270"/>
      <c r="N363" s="271"/>
      <c r="O363" s="271"/>
      <c r="P363" s="271"/>
      <c r="Q363" s="271"/>
      <c r="R363" s="271"/>
      <c r="S363" s="271"/>
      <c r="T363" s="271"/>
      <c r="U363" s="272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3" t="s">
        <v>178</v>
      </c>
      <c r="AU363" s="273" t="s">
        <v>88</v>
      </c>
      <c r="AV363" s="14" t="s">
        <v>168</v>
      </c>
      <c r="AW363" s="14" t="s">
        <v>34</v>
      </c>
      <c r="AX363" s="14" t="s">
        <v>86</v>
      </c>
      <c r="AY363" s="273" t="s">
        <v>162</v>
      </c>
    </row>
    <row r="364" s="2" customFormat="1" ht="62.7" customHeight="1">
      <c r="A364" s="38"/>
      <c r="B364" s="39"/>
      <c r="C364" s="252" t="s">
        <v>756</v>
      </c>
      <c r="D364" s="252" t="s">
        <v>218</v>
      </c>
      <c r="E364" s="253" t="s">
        <v>1183</v>
      </c>
      <c r="F364" s="254" t="s">
        <v>1184</v>
      </c>
      <c r="G364" s="255" t="s">
        <v>256</v>
      </c>
      <c r="H364" s="256">
        <v>1</v>
      </c>
      <c r="I364" s="257"/>
      <c r="J364" s="258">
        <f>ROUND(I364*H364,2)</f>
        <v>0</v>
      </c>
      <c r="K364" s="259"/>
      <c r="L364" s="260"/>
      <c r="M364" s="261" t="s">
        <v>1</v>
      </c>
      <c r="N364" s="262" t="s">
        <v>43</v>
      </c>
      <c r="O364" s="91"/>
      <c r="P364" s="236">
        <f>O364*H364</f>
        <v>0</v>
      </c>
      <c r="Q364" s="236">
        <v>0.028000000000000001</v>
      </c>
      <c r="R364" s="236">
        <f>Q364*H364</f>
        <v>0.028000000000000001</v>
      </c>
      <c r="S364" s="236">
        <v>0</v>
      </c>
      <c r="T364" s="236">
        <f>S364*H364</f>
        <v>0</v>
      </c>
      <c r="U364" s="237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323</v>
      </c>
      <c r="AT364" s="238" t="s">
        <v>218</v>
      </c>
      <c r="AU364" s="238" t="s">
        <v>88</v>
      </c>
      <c r="AY364" s="17" t="s">
        <v>162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86</v>
      </c>
      <c r="BK364" s="239">
        <f>ROUND(I364*H364,2)</f>
        <v>0</v>
      </c>
      <c r="BL364" s="17" t="s">
        <v>238</v>
      </c>
      <c r="BM364" s="238" t="s">
        <v>1185</v>
      </c>
    </row>
    <row r="365" s="2" customFormat="1">
      <c r="A365" s="38"/>
      <c r="B365" s="39"/>
      <c r="C365" s="40"/>
      <c r="D365" s="242" t="s">
        <v>340</v>
      </c>
      <c r="E365" s="40"/>
      <c r="F365" s="274" t="s">
        <v>1179</v>
      </c>
      <c r="G365" s="40"/>
      <c r="H365" s="40"/>
      <c r="I365" s="275"/>
      <c r="J365" s="40"/>
      <c r="K365" s="40"/>
      <c r="L365" s="44"/>
      <c r="M365" s="276"/>
      <c r="N365" s="277"/>
      <c r="O365" s="91"/>
      <c r="P365" s="91"/>
      <c r="Q365" s="91"/>
      <c r="R365" s="91"/>
      <c r="S365" s="91"/>
      <c r="T365" s="91"/>
      <c r="U365" s="92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340</v>
      </c>
      <c r="AU365" s="17" t="s">
        <v>88</v>
      </c>
    </row>
    <row r="366" s="13" customFormat="1">
      <c r="A366" s="13"/>
      <c r="B366" s="240"/>
      <c r="C366" s="241"/>
      <c r="D366" s="242" t="s">
        <v>178</v>
      </c>
      <c r="E366" s="243" t="s">
        <v>1</v>
      </c>
      <c r="F366" s="244" t="s">
        <v>1186</v>
      </c>
      <c r="G366" s="241"/>
      <c r="H366" s="245">
        <v>1</v>
      </c>
      <c r="I366" s="246"/>
      <c r="J366" s="241"/>
      <c r="K366" s="241"/>
      <c r="L366" s="247"/>
      <c r="M366" s="248"/>
      <c r="N366" s="249"/>
      <c r="O366" s="249"/>
      <c r="P366" s="249"/>
      <c r="Q366" s="249"/>
      <c r="R366" s="249"/>
      <c r="S366" s="249"/>
      <c r="T366" s="249"/>
      <c r="U366" s="250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1" t="s">
        <v>178</v>
      </c>
      <c r="AU366" s="251" t="s">
        <v>88</v>
      </c>
      <c r="AV366" s="13" t="s">
        <v>88</v>
      </c>
      <c r="AW366" s="13" t="s">
        <v>34</v>
      </c>
      <c r="AX366" s="13" t="s">
        <v>86</v>
      </c>
      <c r="AY366" s="251" t="s">
        <v>162</v>
      </c>
    </row>
    <row r="367" s="2" customFormat="1" ht="49.05" customHeight="1">
      <c r="A367" s="38"/>
      <c r="B367" s="39"/>
      <c r="C367" s="252" t="s">
        <v>1187</v>
      </c>
      <c r="D367" s="252" t="s">
        <v>218</v>
      </c>
      <c r="E367" s="253" t="s">
        <v>1188</v>
      </c>
      <c r="F367" s="254" t="s">
        <v>1189</v>
      </c>
      <c r="G367" s="255" t="s">
        <v>256</v>
      </c>
      <c r="H367" s="256">
        <v>2</v>
      </c>
      <c r="I367" s="257"/>
      <c r="J367" s="258">
        <f>ROUND(I367*H367,2)</f>
        <v>0</v>
      </c>
      <c r="K367" s="259"/>
      <c r="L367" s="260"/>
      <c r="M367" s="261" t="s">
        <v>1</v>
      </c>
      <c r="N367" s="262" t="s">
        <v>43</v>
      </c>
      <c r="O367" s="91"/>
      <c r="P367" s="236">
        <f>O367*H367</f>
        <v>0</v>
      </c>
      <c r="Q367" s="236">
        <v>0.028000000000000001</v>
      </c>
      <c r="R367" s="236">
        <f>Q367*H367</f>
        <v>0.056000000000000001</v>
      </c>
      <c r="S367" s="236">
        <v>0</v>
      </c>
      <c r="T367" s="236">
        <f>S367*H367</f>
        <v>0</v>
      </c>
      <c r="U367" s="237" t="s">
        <v>1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8" t="s">
        <v>323</v>
      </c>
      <c r="AT367" s="238" t="s">
        <v>218</v>
      </c>
      <c r="AU367" s="238" t="s">
        <v>88</v>
      </c>
      <c r="AY367" s="17" t="s">
        <v>162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7" t="s">
        <v>86</v>
      </c>
      <c r="BK367" s="239">
        <f>ROUND(I367*H367,2)</f>
        <v>0</v>
      </c>
      <c r="BL367" s="17" t="s">
        <v>238</v>
      </c>
      <c r="BM367" s="238" t="s">
        <v>1190</v>
      </c>
    </row>
    <row r="368" s="2" customFormat="1">
      <c r="A368" s="38"/>
      <c r="B368" s="39"/>
      <c r="C368" s="40"/>
      <c r="D368" s="242" t="s">
        <v>340</v>
      </c>
      <c r="E368" s="40"/>
      <c r="F368" s="274" t="s">
        <v>1179</v>
      </c>
      <c r="G368" s="40"/>
      <c r="H368" s="40"/>
      <c r="I368" s="275"/>
      <c r="J368" s="40"/>
      <c r="K368" s="40"/>
      <c r="L368" s="44"/>
      <c r="M368" s="276"/>
      <c r="N368" s="277"/>
      <c r="O368" s="91"/>
      <c r="P368" s="91"/>
      <c r="Q368" s="91"/>
      <c r="R368" s="91"/>
      <c r="S368" s="91"/>
      <c r="T368" s="91"/>
      <c r="U368" s="92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340</v>
      </c>
      <c r="AU368" s="17" t="s">
        <v>88</v>
      </c>
    </row>
    <row r="369" s="13" customFormat="1">
      <c r="A369" s="13"/>
      <c r="B369" s="240"/>
      <c r="C369" s="241"/>
      <c r="D369" s="242" t="s">
        <v>178</v>
      </c>
      <c r="E369" s="243" t="s">
        <v>1</v>
      </c>
      <c r="F369" s="244" t="s">
        <v>1191</v>
      </c>
      <c r="G369" s="241"/>
      <c r="H369" s="245">
        <v>2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49"/>
      <c r="U369" s="250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178</v>
      </c>
      <c r="AU369" s="251" t="s">
        <v>88</v>
      </c>
      <c r="AV369" s="13" t="s">
        <v>88</v>
      </c>
      <c r="AW369" s="13" t="s">
        <v>34</v>
      </c>
      <c r="AX369" s="13" t="s">
        <v>86</v>
      </c>
      <c r="AY369" s="251" t="s">
        <v>162</v>
      </c>
    </row>
    <row r="370" s="2" customFormat="1" ht="49.05" customHeight="1">
      <c r="A370" s="38"/>
      <c r="B370" s="39"/>
      <c r="C370" s="252" t="s">
        <v>1192</v>
      </c>
      <c r="D370" s="252" t="s">
        <v>218</v>
      </c>
      <c r="E370" s="253" t="s">
        <v>1193</v>
      </c>
      <c r="F370" s="254" t="s">
        <v>1194</v>
      </c>
      <c r="G370" s="255" t="s">
        <v>256</v>
      </c>
      <c r="H370" s="256">
        <v>5</v>
      </c>
      <c r="I370" s="257"/>
      <c r="J370" s="258">
        <f>ROUND(I370*H370,2)</f>
        <v>0</v>
      </c>
      <c r="K370" s="259"/>
      <c r="L370" s="260"/>
      <c r="M370" s="261" t="s">
        <v>1</v>
      </c>
      <c r="N370" s="262" t="s">
        <v>43</v>
      </c>
      <c r="O370" s="91"/>
      <c r="P370" s="236">
        <f>O370*H370</f>
        <v>0</v>
      </c>
      <c r="Q370" s="236">
        <v>0.028000000000000001</v>
      </c>
      <c r="R370" s="236">
        <f>Q370*H370</f>
        <v>0.14000000000000001</v>
      </c>
      <c r="S370" s="236">
        <v>0</v>
      </c>
      <c r="T370" s="236">
        <f>S370*H370</f>
        <v>0</v>
      </c>
      <c r="U370" s="237" t="s">
        <v>1</v>
      </c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8" t="s">
        <v>323</v>
      </c>
      <c r="AT370" s="238" t="s">
        <v>218</v>
      </c>
      <c r="AU370" s="238" t="s">
        <v>88</v>
      </c>
      <c r="AY370" s="17" t="s">
        <v>162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7" t="s">
        <v>86</v>
      </c>
      <c r="BK370" s="239">
        <f>ROUND(I370*H370,2)</f>
        <v>0</v>
      </c>
      <c r="BL370" s="17" t="s">
        <v>238</v>
      </c>
      <c r="BM370" s="238" t="s">
        <v>1195</v>
      </c>
    </row>
    <row r="371" s="2" customFormat="1">
      <c r="A371" s="38"/>
      <c r="B371" s="39"/>
      <c r="C371" s="40"/>
      <c r="D371" s="242" t="s">
        <v>340</v>
      </c>
      <c r="E371" s="40"/>
      <c r="F371" s="274" t="s">
        <v>1196</v>
      </c>
      <c r="G371" s="40"/>
      <c r="H371" s="40"/>
      <c r="I371" s="275"/>
      <c r="J371" s="40"/>
      <c r="K371" s="40"/>
      <c r="L371" s="44"/>
      <c r="M371" s="276"/>
      <c r="N371" s="277"/>
      <c r="O371" s="91"/>
      <c r="P371" s="91"/>
      <c r="Q371" s="91"/>
      <c r="R371" s="91"/>
      <c r="S371" s="91"/>
      <c r="T371" s="91"/>
      <c r="U371" s="92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340</v>
      </c>
      <c r="AU371" s="17" t="s">
        <v>88</v>
      </c>
    </row>
    <row r="372" s="13" customFormat="1">
      <c r="A372" s="13"/>
      <c r="B372" s="240"/>
      <c r="C372" s="241"/>
      <c r="D372" s="242" t="s">
        <v>178</v>
      </c>
      <c r="E372" s="243" t="s">
        <v>1</v>
      </c>
      <c r="F372" s="244" t="s">
        <v>1197</v>
      </c>
      <c r="G372" s="241"/>
      <c r="H372" s="245">
        <v>5</v>
      </c>
      <c r="I372" s="246"/>
      <c r="J372" s="241"/>
      <c r="K372" s="241"/>
      <c r="L372" s="247"/>
      <c r="M372" s="248"/>
      <c r="N372" s="249"/>
      <c r="O372" s="249"/>
      <c r="P372" s="249"/>
      <c r="Q372" s="249"/>
      <c r="R372" s="249"/>
      <c r="S372" s="249"/>
      <c r="T372" s="249"/>
      <c r="U372" s="250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1" t="s">
        <v>178</v>
      </c>
      <c r="AU372" s="251" t="s">
        <v>88</v>
      </c>
      <c r="AV372" s="13" t="s">
        <v>88</v>
      </c>
      <c r="AW372" s="13" t="s">
        <v>34</v>
      </c>
      <c r="AX372" s="13" t="s">
        <v>86</v>
      </c>
      <c r="AY372" s="251" t="s">
        <v>162</v>
      </c>
    </row>
    <row r="373" s="2" customFormat="1" ht="24.15" customHeight="1">
      <c r="A373" s="38"/>
      <c r="B373" s="39"/>
      <c r="C373" s="226" t="s">
        <v>1198</v>
      </c>
      <c r="D373" s="226" t="s">
        <v>164</v>
      </c>
      <c r="E373" s="227" t="s">
        <v>1199</v>
      </c>
      <c r="F373" s="228" t="s">
        <v>1200</v>
      </c>
      <c r="G373" s="229" t="s">
        <v>256</v>
      </c>
      <c r="H373" s="230">
        <v>11</v>
      </c>
      <c r="I373" s="231"/>
      <c r="J373" s="232">
        <f>ROUND(I373*H373,2)</f>
        <v>0</v>
      </c>
      <c r="K373" s="233"/>
      <c r="L373" s="44"/>
      <c r="M373" s="234" t="s">
        <v>1</v>
      </c>
      <c r="N373" s="235" t="s">
        <v>43</v>
      </c>
      <c r="O373" s="91"/>
      <c r="P373" s="236">
        <f>O373*H373</f>
        <v>0</v>
      </c>
      <c r="Q373" s="236">
        <v>0.00092000000000000003</v>
      </c>
      <c r="R373" s="236">
        <f>Q373*H373</f>
        <v>0.010120000000000001</v>
      </c>
      <c r="S373" s="236">
        <v>0</v>
      </c>
      <c r="T373" s="236">
        <f>S373*H373</f>
        <v>0</v>
      </c>
      <c r="U373" s="237" t="s">
        <v>1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238</v>
      </c>
      <c r="AT373" s="238" t="s">
        <v>164</v>
      </c>
      <c r="AU373" s="238" t="s">
        <v>88</v>
      </c>
      <c r="AY373" s="17" t="s">
        <v>162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86</v>
      </c>
      <c r="BK373" s="239">
        <f>ROUND(I373*H373,2)</f>
        <v>0</v>
      </c>
      <c r="BL373" s="17" t="s">
        <v>238</v>
      </c>
      <c r="BM373" s="238" t="s">
        <v>1201</v>
      </c>
    </row>
    <row r="374" s="2" customFormat="1" ht="62.7" customHeight="1">
      <c r="A374" s="38"/>
      <c r="B374" s="39"/>
      <c r="C374" s="252" t="s">
        <v>1202</v>
      </c>
      <c r="D374" s="252" t="s">
        <v>218</v>
      </c>
      <c r="E374" s="253" t="s">
        <v>1203</v>
      </c>
      <c r="F374" s="254" t="s">
        <v>1204</v>
      </c>
      <c r="G374" s="255" t="s">
        <v>256</v>
      </c>
      <c r="H374" s="256">
        <v>1</v>
      </c>
      <c r="I374" s="257"/>
      <c r="J374" s="258">
        <f>ROUND(I374*H374,2)</f>
        <v>0</v>
      </c>
      <c r="K374" s="259"/>
      <c r="L374" s="260"/>
      <c r="M374" s="261" t="s">
        <v>1</v>
      </c>
      <c r="N374" s="262" t="s">
        <v>43</v>
      </c>
      <c r="O374" s="91"/>
      <c r="P374" s="236">
        <f>O374*H374</f>
        <v>0</v>
      </c>
      <c r="Q374" s="236">
        <v>0.14000000000000001</v>
      </c>
      <c r="R374" s="236">
        <f>Q374*H374</f>
        <v>0.14000000000000001</v>
      </c>
      <c r="S374" s="236">
        <v>0</v>
      </c>
      <c r="T374" s="236">
        <f>S374*H374</f>
        <v>0</v>
      </c>
      <c r="U374" s="237" t="s">
        <v>1</v>
      </c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8" t="s">
        <v>323</v>
      </c>
      <c r="AT374" s="238" t="s">
        <v>218</v>
      </c>
      <c r="AU374" s="238" t="s">
        <v>88</v>
      </c>
      <c r="AY374" s="17" t="s">
        <v>162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7" t="s">
        <v>86</v>
      </c>
      <c r="BK374" s="239">
        <f>ROUND(I374*H374,2)</f>
        <v>0</v>
      </c>
      <c r="BL374" s="17" t="s">
        <v>238</v>
      </c>
      <c r="BM374" s="238" t="s">
        <v>1205</v>
      </c>
    </row>
    <row r="375" s="2" customFormat="1">
      <c r="A375" s="38"/>
      <c r="B375" s="39"/>
      <c r="C375" s="40"/>
      <c r="D375" s="242" t="s">
        <v>340</v>
      </c>
      <c r="E375" s="40"/>
      <c r="F375" s="274" t="s">
        <v>1206</v>
      </c>
      <c r="G375" s="40"/>
      <c r="H375" s="40"/>
      <c r="I375" s="275"/>
      <c r="J375" s="40"/>
      <c r="K375" s="40"/>
      <c r="L375" s="44"/>
      <c r="M375" s="276"/>
      <c r="N375" s="277"/>
      <c r="O375" s="91"/>
      <c r="P375" s="91"/>
      <c r="Q375" s="91"/>
      <c r="R375" s="91"/>
      <c r="S375" s="91"/>
      <c r="T375" s="91"/>
      <c r="U375" s="92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340</v>
      </c>
      <c r="AU375" s="17" t="s">
        <v>88</v>
      </c>
    </row>
    <row r="376" s="13" customFormat="1">
      <c r="A376" s="13"/>
      <c r="B376" s="240"/>
      <c r="C376" s="241"/>
      <c r="D376" s="242" t="s">
        <v>178</v>
      </c>
      <c r="E376" s="243" t="s">
        <v>1</v>
      </c>
      <c r="F376" s="244" t="s">
        <v>1207</v>
      </c>
      <c r="G376" s="241"/>
      <c r="H376" s="245">
        <v>1</v>
      </c>
      <c r="I376" s="246"/>
      <c r="J376" s="241"/>
      <c r="K376" s="241"/>
      <c r="L376" s="247"/>
      <c r="M376" s="248"/>
      <c r="N376" s="249"/>
      <c r="O376" s="249"/>
      <c r="P376" s="249"/>
      <c r="Q376" s="249"/>
      <c r="R376" s="249"/>
      <c r="S376" s="249"/>
      <c r="T376" s="249"/>
      <c r="U376" s="250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178</v>
      </c>
      <c r="AU376" s="251" t="s">
        <v>88</v>
      </c>
      <c r="AV376" s="13" t="s">
        <v>88</v>
      </c>
      <c r="AW376" s="13" t="s">
        <v>34</v>
      </c>
      <c r="AX376" s="13" t="s">
        <v>86</v>
      </c>
      <c r="AY376" s="251" t="s">
        <v>162</v>
      </c>
    </row>
    <row r="377" s="2" customFormat="1" ht="62.7" customHeight="1">
      <c r="A377" s="38"/>
      <c r="B377" s="39"/>
      <c r="C377" s="252" t="s">
        <v>1208</v>
      </c>
      <c r="D377" s="252" t="s">
        <v>218</v>
      </c>
      <c r="E377" s="253" t="s">
        <v>1209</v>
      </c>
      <c r="F377" s="254" t="s">
        <v>1210</v>
      </c>
      <c r="G377" s="255" t="s">
        <v>256</v>
      </c>
      <c r="H377" s="256">
        <v>2</v>
      </c>
      <c r="I377" s="257"/>
      <c r="J377" s="258">
        <f>ROUND(I377*H377,2)</f>
        <v>0</v>
      </c>
      <c r="K377" s="259"/>
      <c r="L377" s="260"/>
      <c r="M377" s="261" t="s">
        <v>1</v>
      </c>
      <c r="N377" s="262" t="s">
        <v>43</v>
      </c>
      <c r="O377" s="91"/>
      <c r="P377" s="236">
        <f>O377*H377</f>
        <v>0</v>
      </c>
      <c r="Q377" s="236">
        <v>0.14000000000000001</v>
      </c>
      <c r="R377" s="236">
        <f>Q377*H377</f>
        <v>0.28000000000000003</v>
      </c>
      <c r="S377" s="236">
        <v>0</v>
      </c>
      <c r="T377" s="236">
        <f>S377*H377</f>
        <v>0</v>
      </c>
      <c r="U377" s="237" t="s">
        <v>1</v>
      </c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323</v>
      </c>
      <c r="AT377" s="238" t="s">
        <v>218</v>
      </c>
      <c r="AU377" s="238" t="s">
        <v>88</v>
      </c>
      <c r="AY377" s="17" t="s">
        <v>162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86</v>
      </c>
      <c r="BK377" s="239">
        <f>ROUND(I377*H377,2)</f>
        <v>0</v>
      </c>
      <c r="BL377" s="17" t="s">
        <v>238</v>
      </c>
      <c r="BM377" s="238" t="s">
        <v>1211</v>
      </c>
    </row>
    <row r="378" s="2" customFormat="1">
      <c r="A378" s="38"/>
      <c r="B378" s="39"/>
      <c r="C378" s="40"/>
      <c r="D378" s="242" t="s">
        <v>340</v>
      </c>
      <c r="E378" s="40"/>
      <c r="F378" s="274" t="s">
        <v>1206</v>
      </c>
      <c r="G378" s="40"/>
      <c r="H378" s="40"/>
      <c r="I378" s="275"/>
      <c r="J378" s="40"/>
      <c r="K378" s="40"/>
      <c r="L378" s="44"/>
      <c r="M378" s="276"/>
      <c r="N378" s="277"/>
      <c r="O378" s="91"/>
      <c r="P378" s="91"/>
      <c r="Q378" s="91"/>
      <c r="R378" s="91"/>
      <c r="S378" s="91"/>
      <c r="T378" s="91"/>
      <c r="U378" s="92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340</v>
      </c>
      <c r="AU378" s="17" t="s">
        <v>88</v>
      </c>
    </row>
    <row r="379" s="13" customFormat="1">
      <c r="A379" s="13"/>
      <c r="B379" s="240"/>
      <c r="C379" s="241"/>
      <c r="D379" s="242" t="s">
        <v>178</v>
      </c>
      <c r="E379" s="243" t="s">
        <v>1</v>
      </c>
      <c r="F379" s="244" t="s">
        <v>1212</v>
      </c>
      <c r="G379" s="241"/>
      <c r="H379" s="245">
        <v>2</v>
      </c>
      <c r="I379" s="246"/>
      <c r="J379" s="241"/>
      <c r="K379" s="241"/>
      <c r="L379" s="247"/>
      <c r="M379" s="248"/>
      <c r="N379" s="249"/>
      <c r="O379" s="249"/>
      <c r="P379" s="249"/>
      <c r="Q379" s="249"/>
      <c r="R379" s="249"/>
      <c r="S379" s="249"/>
      <c r="T379" s="249"/>
      <c r="U379" s="250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178</v>
      </c>
      <c r="AU379" s="251" t="s">
        <v>88</v>
      </c>
      <c r="AV379" s="13" t="s">
        <v>88</v>
      </c>
      <c r="AW379" s="13" t="s">
        <v>34</v>
      </c>
      <c r="AX379" s="13" t="s">
        <v>86</v>
      </c>
      <c r="AY379" s="251" t="s">
        <v>162</v>
      </c>
    </row>
    <row r="380" s="2" customFormat="1" ht="62.7" customHeight="1">
      <c r="A380" s="38"/>
      <c r="B380" s="39"/>
      <c r="C380" s="252" t="s">
        <v>1213</v>
      </c>
      <c r="D380" s="252" t="s">
        <v>218</v>
      </c>
      <c r="E380" s="253" t="s">
        <v>1214</v>
      </c>
      <c r="F380" s="254" t="s">
        <v>1215</v>
      </c>
      <c r="G380" s="255" t="s">
        <v>256</v>
      </c>
      <c r="H380" s="256">
        <v>1</v>
      </c>
      <c r="I380" s="257"/>
      <c r="J380" s="258">
        <f>ROUND(I380*H380,2)</f>
        <v>0</v>
      </c>
      <c r="K380" s="259"/>
      <c r="L380" s="260"/>
      <c r="M380" s="261" t="s">
        <v>1</v>
      </c>
      <c r="N380" s="262" t="s">
        <v>43</v>
      </c>
      <c r="O380" s="91"/>
      <c r="P380" s="236">
        <f>O380*H380</f>
        <v>0</v>
      </c>
      <c r="Q380" s="236">
        <v>0.14000000000000001</v>
      </c>
      <c r="R380" s="236">
        <f>Q380*H380</f>
        <v>0.14000000000000001</v>
      </c>
      <c r="S380" s="236">
        <v>0</v>
      </c>
      <c r="T380" s="236">
        <f>S380*H380</f>
        <v>0</v>
      </c>
      <c r="U380" s="237" t="s">
        <v>1</v>
      </c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8" t="s">
        <v>323</v>
      </c>
      <c r="AT380" s="238" t="s">
        <v>218</v>
      </c>
      <c r="AU380" s="238" t="s">
        <v>88</v>
      </c>
      <c r="AY380" s="17" t="s">
        <v>162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7" t="s">
        <v>86</v>
      </c>
      <c r="BK380" s="239">
        <f>ROUND(I380*H380,2)</f>
        <v>0</v>
      </c>
      <c r="BL380" s="17" t="s">
        <v>238</v>
      </c>
      <c r="BM380" s="238" t="s">
        <v>1216</v>
      </c>
    </row>
    <row r="381" s="2" customFormat="1">
      <c r="A381" s="38"/>
      <c r="B381" s="39"/>
      <c r="C381" s="40"/>
      <c r="D381" s="242" t="s">
        <v>340</v>
      </c>
      <c r="E381" s="40"/>
      <c r="F381" s="274" t="s">
        <v>1206</v>
      </c>
      <c r="G381" s="40"/>
      <c r="H381" s="40"/>
      <c r="I381" s="275"/>
      <c r="J381" s="40"/>
      <c r="K381" s="40"/>
      <c r="L381" s="44"/>
      <c r="M381" s="276"/>
      <c r="N381" s="277"/>
      <c r="O381" s="91"/>
      <c r="P381" s="91"/>
      <c r="Q381" s="91"/>
      <c r="R381" s="91"/>
      <c r="S381" s="91"/>
      <c r="T381" s="91"/>
      <c r="U381" s="92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340</v>
      </c>
      <c r="AU381" s="17" t="s">
        <v>88</v>
      </c>
    </row>
    <row r="382" s="13" customFormat="1">
      <c r="A382" s="13"/>
      <c r="B382" s="240"/>
      <c r="C382" s="241"/>
      <c r="D382" s="242" t="s">
        <v>178</v>
      </c>
      <c r="E382" s="243" t="s">
        <v>1</v>
      </c>
      <c r="F382" s="244" t="s">
        <v>1217</v>
      </c>
      <c r="G382" s="241"/>
      <c r="H382" s="245">
        <v>1</v>
      </c>
      <c r="I382" s="246"/>
      <c r="J382" s="241"/>
      <c r="K382" s="241"/>
      <c r="L382" s="247"/>
      <c r="M382" s="248"/>
      <c r="N382" s="249"/>
      <c r="O382" s="249"/>
      <c r="P382" s="249"/>
      <c r="Q382" s="249"/>
      <c r="R382" s="249"/>
      <c r="S382" s="249"/>
      <c r="T382" s="249"/>
      <c r="U382" s="250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1" t="s">
        <v>178</v>
      </c>
      <c r="AU382" s="251" t="s">
        <v>88</v>
      </c>
      <c r="AV382" s="13" t="s">
        <v>88</v>
      </c>
      <c r="AW382" s="13" t="s">
        <v>34</v>
      </c>
      <c r="AX382" s="13" t="s">
        <v>86</v>
      </c>
      <c r="AY382" s="251" t="s">
        <v>162</v>
      </c>
    </row>
    <row r="383" s="2" customFormat="1" ht="62.7" customHeight="1">
      <c r="A383" s="38"/>
      <c r="B383" s="39"/>
      <c r="C383" s="252" t="s">
        <v>1218</v>
      </c>
      <c r="D383" s="252" t="s">
        <v>218</v>
      </c>
      <c r="E383" s="253" t="s">
        <v>1219</v>
      </c>
      <c r="F383" s="254" t="s">
        <v>1220</v>
      </c>
      <c r="G383" s="255" t="s">
        <v>256</v>
      </c>
      <c r="H383" s="256">
        <v>2</v>
      </c>
      <c r="I383" s="257"/>
      <c r="J383" s="258">
        <f>ROUND(I383*H383,2)</f>
        <v>0</v>
      </c>
      <c r="K383" s="259"/>
      <c r="L383" s="260"/>
      <c r="M383" s="261" t="s">
        <v>1</v>
      </c>
      <c r="N383" s="262" t="s">
        <v>43</v>
      </c>
      <c r="O383" s="91"/>
      <c r="P383" s="236">
        <f>O383*H383</f>
        <v>0</v>
      </c>
      <c r="Q383" s="236">
        <v>0.14000000000000001</v>
      </c>
      <c r="R383" s="236">
        <f>Q383*H383</f>
        <v>0.28000000000000003</v>
      </c>
      <c r="S383" s="236">
        <v>0</v>
      </c>
      <c r="T383" s="236">
        <f>S383*H383</f>
        <v>0</v>
      </c>
      <c r="U383" s="237" t="s">
        <v>1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8" t="s">
        <v>323</v>
      </c>
      <c r="AT383" s="238" t="s">
        <v>218</v>
      </c>
      <c r="AU383" s="238" t="s">
        <v>88</v>
      </c>
      <c r="AY383" s="17" t="s">
        <v>162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7" t="s">
        <v>86</v>
      </c>
      <c r="BK383" s="239">
        <f>ROUND(I383*H383,2)</f>
        <v>0</v>
      </c>
      <c r="BL383" s="17" t="s">
        <v>238</v>
      </c>
      <c r="BM383" s="238" t="s">
        <v>1221</v>
      </c>
    </row>
    <row r="384" s="2" customFormat="1">
      <c r="A384" s="38"/>
      <c r="B384" s="39"/>
      <c r="C384" s="40"/>
      <c r="D384" s="242" t="s">
        <v>340</v>
      </c>
      <c r="E384" s="40"/>
      <c r="F384" s="274" t="s">
        <v>1206</v>
      </c>
      <c r="G384" s="40"/>
      <c r="H384" s="40"/>
      <c r="I384" s="275"/>
      <c r="J384" s="40"/>
      <c r="K384" s="40"/>
      <c r="L384" s="44"/>
      <c r="M384" s="276"/>
      <c r="N384" s="277"/>
      <c r="O384" s="91"/>
      <c r="P384" s="91"/>
      <c r="Q384" s="91"/>
      <c r="R384" s="91"/>
      <c r="S384" s="91"/>
      <c r="T384" s="91"/>
      <c r="U384" s="92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340</v>
      </c>
      <c r="AU384" s="17" t="s">
        <v>88</v>
      </c>
    </row>
    <row r="385" s="13" customFormat="1">
      <c r="A385" s="13"/>
      <c r="B385" s="240"/>
      <c r="C385" s="241"/>
      <c r="D385" s="242" t="s">
        <v>178</v>
      </c>
      <c r="E385" s="243" t="s">
        <v>1</v>
      </c>
      <c r="F385" s="244" t="s">
        <v>1222</v>
      </c>
      <c r="G385" s="241"/>
      <c r="H385" s="245">
        <v>2</v>
      </c>
      <c r="I385" s="246"/>
      <c r="J385" s="241"/>
      <c r="K385" s="241"/>
      <c r="L385" s="247"/>
      <c r="M385" s="248"/>
      <c r="N385" s="249"/>
      <c r="O385" s="249"/>
      <c r="P385" s="249"/>
      <c r="Q385" s="249"/>
      <c r="R385" s="249"/>
      <c r="S385" s="249"/>
      <c r="T385" s="249"/>
      <c r="U385" s="250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1" t="s">
        <v>178</v>
      </c>
      <c r="AU385" s="251" t="s">
        <v>88</v>
      </c>
      <c r="AV385" s="13" t="s">
        <v>88</v>
      </c>
      <c r="AW385" s="13" t="s">
        <v>34</v>
      </c>
      <c r="AX385" s="13" t="s">
        <v>86</v>
      </c>
      <c r="AY385" s="251" t="s">
        <v>162</v>
      </c>
    </row>
    <row r="386" s="2" customFormat="1" ht="49.05" customHeight="1">
      <c r="A386" s="38"/>
      <c r="B386" s="39"/>
      <c r="C386" s="252" t="s">
        <v>1223</v>
      </c>
      <c r="D386" s="252" t="s">
        <v>218</v>
      </c>
      <c r="E386" s="253" t="s">
        <v>1224</v>
      </c>
      <c r="F386" s="254" t="s">
        <v>1225</v>
      </c>
      <c r="G386" s="255" t="s">
        <v>256</v>
      </c>
      <c r="H386" s="256">
        <v>4</v>
      </c>
      <c r="I386" s="257"/>
      <c r="J386" s="258">
        <f>ROUND(I386*H386,2)</f>
        <v>0</v>
      </c>
      <c r="K386" s="259"/>
      <c r="L386" s="260"/>
      <c r="M386" s="261" t="s">
        <v>1</v>
      </c>
      <c r="N386" s="262" t="s">
        <v>43</v>
      </c>
      <c r="O386" s="91"/>
      <c r="P386" s="236">
        <f>O386*H386</f>
        <v>0</v>
      </c>
      <c r="Q386" s="236">
        <v>0.14000000000000001</v>
      </c>
      <c r="R386" s="236">
        <f>Q386*H386</f>
        <v>0.56000000000000005</v>
      </c>
      <c r="S386" s="236">
        <v>0</v>
      </c>
      <c r="T386" s="236">
        <f>S386*H386</f>
        <v>0</v>
      </c>
      <c r="U386" s="237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8" t="s">
        <v>323</v>
      </c>
      <c r="AT386" s="238" t="s">
        <v>218</v>
      </c>
      <c r="AU386" s="238" t="s">
        <v>88</v>
      </c>
      <c r="AY386" s="17" t="s">
        <v>162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7" t="s">
        <v>86</v>
      </c>
      <c r="BK386" s="239">
        <f>ROUND(I386*H386,2)</f>
        <v>0</v>
      </c>
      <c r="BL386" s="17" t="s">
        <v>238</v>
      </c>
      <c r="BM386" s="238" t="s">
        <v>1226</v>
      </c>
    </row>
    <row r="387" s="2" customFormat="1">
      <c r="A387" s="38"/>
      <c r="B387" s="39"/>
      <c r="C387" s="40"/>
      <c r="D387" s="242" t="s">
        <v>340</v>
      </c>
      <c r="E387" s="40"/>
      <c r="F387" s="274" t="s">
        <v>1206</v>
      </c>
      <c r="G387" s="40"/>
      <c r="H387" s="40"/>
      <c r="I387" s="275"/>
      <c r="J387" s="40"/>
      <c r="K387" s="40"/>
      <c r="L387" s="44"/>
      <c r="M387" s="276"/>
      <c r="N387" s="277"/>
      <c r="O387" s="91"/>
      <c r="P387" s="91"/>
      <c r="Q387" s="91"/>
      <c r="R387" s="91"/>
      <c r="S387" s="91"/>
      <c r="T387" s="91"/>
      <c r="U387" s="92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340</v>
      </c>
      <c r="AU387" s="17" t="s">
        <v>88</v>
      </c>
    </row>
    <row r="388" s="13" customFormat="1">
      <c r="A388" s="13"/>
      <c r="B388" s="240"/>
      <c r="C388" s="241"/>
      <c r="D388" s="242" t="s">
        <v>178</v>
      </c>
      <c r="E388" s="243" t="s">
        <v>1</v>
      </c>
      <c r="F388" s="244" t="s">
        <v>1227</v>
      </c>
      <c r="G388" s="241"/>
      <c r="H388" s="245">
        <v>4</v>
      </c>
      <c r="I388" s="246"/>
      <c r="J388" s="241"/>
      <c r="K388" s="241"/>
      <c r="L388" s="247"/>
      <c r="M388" s="248"/>
      <c r="N388" s="249"/>
      <c r="O388" s="249"/>
      <c r="P388" s="249"/>
      <c r="Q388" s="249"/>
      <c r="R388" s="249"/>
      <c r="S388" s="249"/>
      <c r="T388" s="249"/>
      <c r="U388" s="250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1" t="s">
        <v>178</v>
      </c>
      <c r="AU388" s="251" t="s">
        <v>88</v>
      </c>
      <c r="AV388" s="13" t="s">
        <v>88</v>
      </c>
      <c r="AW388" s="13" t="s">
        <v>34</v>
      </c>
      <c r="AX388" s="13" t="s">
        <v>86</v>
      </c>
      <c r="AY388" s="251" t="s">
        <v>162</v>
      </c>
    </row>
    <row r="389" s="2" customFormat="1" ht="49.05" customHeight="1">
      <c r="A389" s="38"/>
      <c r="B389" s="39"/>
      <c r="C389" s="252" t="s">
        <v>1228</v>
      </c>
      <c r="D389" s="252" t="s">
        <v>218</v>
      </c>
      <c r="E389" s="253" t="s">
        <v>1229</v>
      </c>
      <c r="F389" s="254" t="s">
        <v>1230</v>
      </c>
      <c r="G389" s="255" t="s">
        <v>256</v>
      </c>
      <c r="H389" s="256">
        <v>1</v>
      </c>
      <c r="I389" s="257"/>
      <c r="J389" s="258">
        <f>ROUND(I389*H389,2)</f>
        <v>0</v>
      </c>
      <c r="K389" s="259"/>
      <c r="L389" s="260"/>
      <c r="M389" s="261" t="s">
        <v>1</v>
      </c>
      <c r="N389" s="262" t="s">
        <v>43</v>
      </c>
      <c r="O389" s="91"/>
      <c r="P389" s="236">
        <f>O389*H389</f>
        <v>0</v>
      </c>
      <c r="Q389" s="236">
        <v>0.14000000000000001</v>
      </c>
      <c r="R389" s="236">
        <f>Q389*H389</f>
        <v>0.14000000000000001</v>
      </c>
      <c r="S389" s="236">
        <v>0</v>
      </c>
      <c r="T389" s="236">
        <f>S389*H389</f>
        <v>0</v>
      </c>
      <c r="U389" s="237" t="s">
        <v>1</v>
      </c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323</v>
      </c>
      <c r="AT389" s="238" t="s">
        <v>218</v>
      </c>
      <c r="AU389" s="238" t="s">
        <v>88</v>
      </c>
      <c r="AY389" s="17" t="s">
        <v>162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86</v>
      </c>
      <c r="BK389" s="239">
        <f>ROUND(I389*H389,2)</f>
        <v>0</v>
      </c>
      <c r="BL389" s="17" t="s">
        <v>238</v>
      </c>
      <c r="BM389" s="238" t="s">
        <v>1231</v>
      </c>
    </row>
    <row r="390" s="2" customFormat="1">
      <c r="A390" s="38"/>
      <c r="B390" s="39"/>
      <c r="C390" s="40"/>
      <c r="D390" s="242" t="s">
        <v>340</v>
      </c>
      <c r="E390" s="40"/>
      <c r="F390" s="274" t="s">
        <v>1206</v>
      </c>
      <c r="G390" s="40"/>
      <c r="H390" s="40"/>
      <c r="I390" s="275"/>
      <c r="J390" s="40"/>
      <c r="K390" s="40"/>
      <c r="L390" s="44"/>
      <c r="M390" s="276"/>
      <c r="N390" s="277"/>
      <c r="O390" s="91"/>
      <c r="P390" s="91"/>
      <c r="Q390" s="91"/>
      <c r="R390" s="91"/>
      <c r="S390" s="91"/>
      <c r="T390" s="91"/>
      <c r="U390" s="92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340</v>
      </c>
      <c r="AU390" s="17" t="s">
        <v>88</v>
      </c>
    </row>
    <row r="391" s="13" customFormat="1">
      <c r="A391" s="13"/>
      <c r="B391" s="240"/>
      <c r="C391" s="241"/>
      <c r="D391" s="242" t="s">
        <v>178</v>
      </c>
      <c r="E391" s="243" t="s">
        <v>1</v>
      </c>
      <c r="F391" s="244" t="s">
        <v>1232</v>
      </c>
      <c r="G391" s="241"/>
      <c r="H391" s="245">
        <v>1</v>
      </c>
      <c r="I391" s="246"/>
      <c r="J391" s="241"/>
      <c r="K391" s="241"/>
      <c r="L391" s="247"/>
      <c r="M391" s="248"/>
      <c r="N391" s="249"/>
      <c r="O391" s="249"/>
      <c r="P391" s="249"/>
      <c r="Q391" s="249"/>
      <c r="R391" s="249"/>
      <c r="S391" s="249"/>
      <c r="T391" s="249"/>
      <c r="U391" s="250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1" t="s">
        <v>178</v>
      </c>
      <c r="AU391" s="251" t="s">
        <v>88</v>
      </c>
      <c r="AV391" s="13" t="s">
        <v>88</v>
      </c>
      <c r="AW391" s="13" t="s">
        <v>34</v>
      </c>
      <c r="AX391" s="13" t="s">
        <v>86</v>
      </c>
      <c r="AY391" s="251" t="s">
        <v>162</v>
      </c>
    </row>
    <row r="392" s="2" customFormat="1" ht="24.15" customHeight="1">
      <c r="A392" s="38"/>
      <c r="B392" s="39"/>
      <c r="C392" s="226" t="s">
        <v>1233</v>
      </c>
      <c r="D392" s="226" t="s">
        <v>164</v>
      </c>
      <c r="E392" s="227" t="s">
        <v>1234</v>
      </c>
      <c r="F392" s="228" t="s">
        <v>1235</v>
      </c>
      <c r="G392" s="229" t="s">
        <v>256</v>
      </c>
      <c r="H392" s="230">
        <v>37</v>
      </c>
      <c r="I392" s="231"/>
      <c r="J392" s="232">
        <f>ROUND(I392*H392,2)</f>
        <v>0</v>
      </c>
      <c r="K392" s="233"/>
      <c r="L392" s="44"/>
      <c r="M392" s="234" t="s">
        <v>1</v>
      </c>
      <c r="N392" s="235" t="s">
        <v>43</v>
      </c>
      <c r="O392" s="91"/>
      <c r="P392" s="236">
        <f>O392*H392</f>
        <v>0</v>
      </c>
      <c r="Q392" s="236">
        <v>0</v>
      </c>
      <c r="R392" s="236">
        <f>Q392*H392</f>
        <v>0</v>
      </c>
      <c r="S392" s="236">
        <v>0.0030000000000000001</v>
      </c>
      <c r="T392" s="236">
        <f>S392*H392</f>
        <v>0.111</v>
      </c>
      <c r="U392" s="237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238</v>
      </c>
      <c r="AT392" s="238" t="s">
        <v>164</v>
      </c>
      <c r="AU392" s="238" t="s">
        <v>88</v>
      </c>
      <c r="AY392" s="17" t="s">
        <v>162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86</v>
      </c>
      <c r="BK392" s="239">
        <f>ROUND(I392*H392,2)</f>
        <v>0</v>
      </c>
      <c r="BL392" s="17" t="s">
        <v>238</v>
      </c>
      <c r="BM392" s="238" t="s">
        <v>1236</v>
      </c>
    </row>
    <row r="393" s="2" customFormat="1" ht="24.15" customHeight="1">
      <c r="A393" s="38"/>
      <c r="B393" s="39"/>
      <c r="C393" s="226" t="s">
        <v>1237</v>
      </c>
      <c r="D393" s="226" t="s">
        <v>164</v>
      </c>
      <c r="E393" s="227" t="s">
        <v>1238</v>
      </c>
      <c r="F393" s="228" t="s">
        <v>1239</v>
      </c>
      <c r="G393" s="229" t="s">
        <v>256</v>
      </c>
      <c r="H393" s="230">
        <v>37</v>
      </c>
      <c r="I393" s="231"/>
      <c r="J393" s="232">
        <f>ROUND(I393*H393,2)</f>
        <v>0</v>
      </c>
      <c r="K393" s="233"/>
      <c r="L393" s="44"/>
      <c r="M393" s="234" t="s">
        <v>1</v>
      </c>
      <c r="N393" s="235" t="s">
        <v>43</v>
      </c>
      <c r="O393" s="91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6">
        <f>S393*H393</f>
        <v>0</v>
      </c>
      <c r="U393" s="237" t="s">
        <v>1</v>
      </c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8" t="s">
        <v>238</v>
      </c>
      <c r="AT393" s="238" t="s">
        <v>164</v>
      </c>
      <c r="AU393" s="238" t="s">
        <v>88</v>
      </c>
      <c r="AY393" s="17" t="s">
        <v>162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7" t="s">
        <v>86</v>
      </c>
      <c r="BK393" s="239">
        <f>ROUND(I393*H393,2)</f>
        <v>0</v>
      </c>
      <c r="BL393" s="17" t="s">
        <v>238</v>
      </c>
      <c r="BM393" s="238" t="s">
        <v>1240</v>
      </c>
    </row>
    <row r="394" s="2" customFormat="1" ht="24.15" customHeight="1">
      <c r="A394" s="38"/>
      <c r="B394" s="39"/>
      <c r="C394" s="252" t="s">
        <v>1241</v>
      </c>
      <c r="D394" s="252" t="s">
        <v>218</v>
      </c>
      <c r="E394" s="253" t="s">
        <v>1242</v>
      </c>
      <c r="F394" s="254" t="s">
        <v>1243</v>
      </c>
      <c r="G394" s="255" t="s">
        <v>266</v>
      </c>
      <c r="H394" s="256">
        <v>51.75</v>
      </c>
      <c r="I394" s="257"/>
      <c r="J394" s="258">
        <f>ROUND(I394*H394,2)</f>
        <v>0</v>
      </c>
      <c r="K394" s="259"/>
      <c r="L394" s="260"/>
      <c r="M394" s="261" t="s">
        <v>1</v>
      </c>
      <c r="N394" s="262" t="s">
        <v>43</v>
      </c>
      <c r="O394" s="91"/>
      <c r="P394" s="236">
        <f>O394*H394</f>
        <v>0</v>
      </c>
      <c r="Q394" s="236">
        <v>0.0018</v>
      </c>
      <c r="R394" s="236">
        <f>Q394*H394</f>
        <v>0.093149999999999997</v>
      </c>
      <c r="S394" s="236">
        <v>0</v>
      </c>
      <c r="T394" s="236">
        <f>S394*H394</f>
        <v>0</v>
      </c>
      <c r="U394" s="237" t="s">
        <v>1</v>
      </c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323</v>
      </c>
      <c r="AT394" s="238" t="s">
        <v>218</v>
      </c>
      <c r="AU394" s="238" t="s">
        <v>88</v>
      </c>
      <c r="AY394" s="17" t="s">
        <v>162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86</v>
      </c>
      <c r="BK394" s="239">
        <f>ROUND(I394*H394,2)</f>
        <v>0</v>
      </c>
      <c r="BL394" s="17" t="s">
        <v>238</v>
      </c>
      <c r="BM394" s="238" t="s">
        <v>1244</v>
      </c>
    </row>
    <row r="395" s="2" customFormat="1">
      <c r="A395" s="38"/>
      <c r="B395" s="39"/>
      <c r="C395" s="40"/>
      <c r="D395" s="242" t="s">
        <v>340</v>
      </c>
      <c r="E395" s="40"/>
      <c r="F395" s="274" t="s">
        <v>1245</v>
      </c>
      <c r="G395" s="40"/>
      <c r="H395" s="40"/>
      <c r="I395" s="275"/>
      <c r="J395" s="40"/>
      <c r="K395" s="40"/>
      <c r="L395" s="44"/>
      <c r="M395" s="276"/>
      <c r="N395" s="277"/>
      <c r="O395" s="91"/>
      <c r="P395" s="91"/>
      <c r="Q395" s="91"/>
      <c r="R395" s="91"/>
      <c r="S395" s="91"/>
      <c r="T395" s="91"/>
      <c r="U395" s="92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340</v>
      </c>
      <c r="AU395" s="17" t="s">
        <v>88</v>
      </c>
    </row>
    <row r="396" s="2" customFormat="1" ht="14.4" customHeight="1">
      <c r="A396" s="38"/>
      <c r="B396" s="39"/>
      <c r="C396" s="252" t="s">
        <v>1246</v>
      </c>
      <c r="D396" s="252" t="s">
        <v>218</v>
      </c>
      <c r="E396" s="253" t="s">
        <v>1247</v>
      </c>
      <c r="F396" s="254" t="s">
        <v>1248</v>
      </c>
      <c r="G396" s="255" t="s">
        <v>256</v>
      </c>
      <c r="H396" s="256">
        <v>37</v>
      </c>
      <c r="I396" s="257"/>
      <c r="J396" s="258">
        <f>ROUND(I396*H396,2)</f>
        <v>0</v>
      </c>
      <c r="K396" s="259"/>
      <c r="L396" s="260"/>
      <c r="M396" s="261" t="s">
        <v>1</v>
      </c>
      <c r="N396" s="262" t="s">
        <v>43</v>
      </c>
      <c r="O396" s="91"/>
      <c r="P396" s="236">
        <f>O396*H396</f>
        <v>0</v>
      </c>
      <c r="Q396" s="236">
        <v>0.00020000000000000001</v>
      </c>
      <c r="R396" s="236">
        <f>Q396*H396</f>
        <v>0.0074000000000000003</v>
      </c>
      <c r="S396" s="236">
        <v>0</v>
      </c>
      <c r="T396" s="236">
        <f>S396*H396</f>
        <v>0</v>
      </c>
      <c r="U396" s="237" t="s">
        <v>1</v>
      </c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8" t="s">
        <v>323</v>
      </c>
      <c r="AT396" s="238" t="s">
        <v>218</v>
      </c>
      <c r="AU396" s="238" t="s">
        <v>88</v>
      </c>
      <c r="AY396" s="17" t="s">
        <v>162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7" t="s">
        <v>86</v>
      </c>
      <c r="BK396" s="239">
        <f>ROUND(I396*H396,2)</f>
        <v>0</v>
      </c>
      <c r="BL396" s="17" t="s">
        <v>238</v>
      </c>
      <c r="BM396" s="238" t="s">
        <v>1249</v>
      </c>
    </row>
    <row r="397" s="2" customFormat="1" ht="24.15" customHeight="1">
      <c r="A397" s="38"/>
      <c r="B397" s="39"/>
      <c r="C397" s="226" t="s">
        <v>1250</v>
      </c>
      <c r="D397" s="226" t="s">
        <v>164</v>
      </c>
      <c r="E397" s="227" t="s">
        <v>1251</v>
      </c>
      <c r="F397" s="228" t="s">
        <v>1252</v>
      </c>
      <c r="G397" s="229" t="s">
        <v>414</v>
      </c>
      <c r="H397" s="278"/>
      <c r="I397" s="231"/>
      <c r="J397" s="232">
        <f>ROUND(I397*H397,2)</f>
        <v>0</v>
      </c>
      <c r="K397" s="233"/>
      <c r="L397" s="44"/>
      <c r="M397" s="234" t="s">
        <v>1</v>
      </c>
      <c r="N397" s="235" t="s">
        <v>43</v>
      </c>
      <c r="O397" s="91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6">
        <f>S397*H397</f>
        <v>0</v>
      </c>
      <c r="U397" s="237" t="s">
        <v>1</v>
      </c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8" t="s">
        <v>238</v>
      </c>
      <c r="AT397" s="238" t="s">
        <v>164</v>
      </c>
      <c r="AU397" s="238" t="s">
        <v>88</v>
      </c>
      <c r="AY397" s="17" t="s">
        <v>162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7" t="s">
        <v>86</v>
      </c>
      <c r="BK397" s="239">
        <f>ROUND(I397*H397,2)</f>
        <v>0</v>
      </c>
      <c r="BL397" s="17" t="s">
        <v>238</v>
      </c>
      <c r="BM397" s="238" t="s">
        <v>1253</v>
      </c>
    </row>
    <row r="398" s="12" customFormat="1" ht="22.8" customHeight="1">
      <c r="A398" s="12"/>
      <c r="B398" s="210"/>
      <c r="C398" s="211"/>
      <c r="D398" s="212" t="s">
        <v>77</v>
      </c>
      <c r="E398" s="224" t="s">
        <v>707</v>
      </c>
      <c r="F398" s="224" t="s">
        <v>708</v>
      </c>
      <c r="G398" s="211"/>
      <c r="H398" s="211"/>
      <c r="I398" s="214"/>
      <c r="J398" s="225">
        <f>BK398</f>
        <v>0</v>
      </c>
      <c r="K398" s="211"/>
      <c r="L398" s="216"/>
      <c r="M398" s="217"/>
      <c r="N398" s="218"/>
      <c r="O398" s="218"/>
      <c r="P398" s="219">
        <f>SUM(P399:P415)</f>
        <v>0</v>
      </c>
      <c r="Q398" s="218"/>
      <c r="R398" s="219">
        <f>SUM(R399:R415)</f>
        <v>0.099684439999999999</v>
      </c>
      <c r="S398" s="218"/>
      <c r="T398" s="219">
        <f>SUM(T399:T415)</f>
        <v>0.10000000000000001</v>
      </c>
      <c r="U398" s="220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21" t="s">
        <v>88</v>
      </c>
      <c r="AT398" s="222" t="s">
        <v>77</v>
      </c>
      <c r="AU398" s="222" t="s">
        <v>86</v>
      </c>
      <c r="AY398" s="221" t="s">
        <v>162</v>
      </c>
      <c r="BK398" s="223">
        <f>SUM(BK399:BK415)</f>
        <v>0</v>
      </c>
    </row>
    <row r="399" s="2" customFormat="1" ht="24.15" customHeight="1">
      <c r="A399" s="38"/>
      <c r="B399" s="39"/>
      <c r="C399" s="226" t="s">
        <v>1254</v>
      </c>
      <c r="D399" s="226" t="s">
        <v>164</v>
      </c>
      <c r="E399" s="227" t="s">
        <v>1255</v>
      </c>
      <c r="F399" s="228" t="s">
        <v>1256</v>
      </c>
      <c r="G399" s="229" t="s">
        <v>167</v>
      </c>
      <c r="H399" s="230">
        <v>2.1000000000000001</v>
      </c>
      <c r="I399" s="231"/>
      <c r="J399" s="232">
        <f>ROUND(I399*H399,2)</f>
        <v>0</v>
      </c>
      <c r="K399" s="233"/>
      <c r="L399" s="44"/>
      <c r="M399" s="234" t="s">
        <v>1</v>
      </c>
      <c r="N399" s="235" t="s">
        <v>43</v>
      </c>
      <c r="O399" s="91"/>
      <c r="P399" s="236">
        <f>O399*H399</f>
        <v>0</v>
      </c>
      <c r="Q399" s="236">
        <v>0.00040000000000000002</v>
      </c>
      <c r="R399" s="236">
        <f>Q399*H399</f>
        <v>0.00084000000000000003</v>
      </c>
      <c r="S399" s="236">
        <v>0</v>
      </c>
      <c r="T399" s="236">
        <f>S399*H399</f>
        <v>0</v>
      </c>
      <c r="U399" s="237" t="s">
        <v>1</v>
      </c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8" t="s">
        <v>238</v>
      </c>
      <c r="AT399" s="238" t="s">
        <v>164</v>
      </c>
      <c r="AU399" s="238" t="s">
        <v>88</v>
      </c>
      <c r="AY399" s="17" t="s">
        <v>162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7" t="s">
        <v>86</v>
      </c>
      <c r="BK399" s="239">
        <f>ROUND(I399*H399,2)</f>
        <v>0</v>
      </c>
      <c r="BL399" s="17" t="s">
        <v>238</v>
      </c>
      <c r="BM399" s="238" t="s">
        <v>1257</v>
      </c>
    </row>
    <row r="400" s="13" customFormat="1">
      <c r="A400" s="13"/>
      <c r="B400" s="240"/>
      <c r="C400" s="241"/>
      <c r="D400" s="242" t="s">
        <v>178</v>
      </c>
      <c r="E400" s="243" t="s">
        <v>1</v>
      </c>
      <c r="F400" s="244" t="s">
        <v>1258</v>
      </c>
      <c r="G400" s="241"/>
      <c r="H400" s="245">
        <v>2.1000000000000001</v>
      </c>
      <c r="I400" s="246"/>
      <c r="J400" s="241"/>
      <c r="K400" s="241"/>
      <c r="L400" s="247"/>
      <c r="M400" s="248"/>
      <c r="N400" s="249"/>
      <c r="O400" s="249"/>
      <c r="P400" s="249"/>
      <c r="Q400" s="249"/>
      <c r="R400" s="249"/>
      <c r="S400" s="249"/>
      <c r="T400" s="249"/>
      <c r="U400" s="250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1" t="s">
        <v>178</v>
      </c>
      <c r="AU400" s="251" t="s">
        <v>88</v>
      </c>
      <c r="AV400" s="13" t="s">
        <v>88</v>
      </c>
      <c r="AW400" s="13" t="s">
        <v>34</v>
      </c>
      <c r="AX400" s="13" t="s">
        <v>86</v>
      </c>
      <c r="AY400" s="251" t="s">
        <v>162</v>
      </c>
    </row>
    <row r="401" s="2" customFormat="1" ht="37.8" customHeight="1">
      <c r="A401" s="38"/>
      <c r="B401" s="39"/>
      <c r="C401" s="252" t="s">
        <v>1259</v>
      </c>
      <c r="D401" s="252" t="s">
        <v>218</v>
      </c>
      <c r="E401" s="253" t="s">
        <v>1260</v>
      </c>
      <c r="F401" s="254" t="s">
        <v>1261</v>
      </c>
      <c r="G401" s="255" t="s">
        <v>256</v>
      </c>
      <c r="H401" s="256">
        <v>6</v>
      </c>
      <c r="I401" s="257"/>
      <c r="J401" s="258">
        <f>ROUND(I401*H401,2)</f>
        <v>0</v>
      </c>
      <c r="K401" s="259"/>
      <c r="L401" s="260"/>
      <c r="M401" s="261" t="s">
        <v>1</v>
      </c>
      <c r="N401" s="262" t="s">
        <v>43</v>
      </c>
      <c r="O401" s="91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6">
        <f>S401*H401</f>
        <v>0</v>
      </c>
      <c r="U401" s="237" t="s">
        <v>1</v>
      </c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323</v>
      </c>
      <c r="AT401" s="238" t="s">
        <v>218</v>
      </c>
      <c r="AU401" s="238" t="s">
        <v>88</v>
      </c>
      <c r="AY401" s="17" t="s">
        <v>162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86</v>
      </c>
      <c r="BK401" s="239">
        <f>ROUND(I401*H401,2)</f>
        <v>0</v>
      </c>
      <c r="BL401" s="17" t="s">
        <v>238</v>
      </c>
      <c r="BM401" s="238" t="s">
        <v>1262</v>
      </c>
    </row>
    <row r="402" s="2" customFormat="1">
      <c r="A402" s="38"/>
      <c r="B402" s="39"/>
      <c r="C402" s="40"/>
      <c r="D402" s="242" t="s">
        <v>340</v>
      </c>
      <c r="E402" s="40"/>
      <c r="F402" s="274" t="s">
        <v>1263</v>
      </c>
      <c r="G402" s="40"/>
      <c r="H402" s="40"/>
      <c r="I402" s="275"/>
      <c r="J402" s="40"/>
      <c r="K402" s="40"/>
      <c r="L402" s="44"/>
      <c r="M402" s="276"/>
      <c r="N402" s="277"/>
      <c r="O402" s="91"/>
      <c r="P402" s="91"/>
      <c r="Q402" s="91"/>
      <c r="R402" s="91"/>
      <c r="S402" s="91"/>
      <c r="T402" s="91"/>
      <c r="U402" s="92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340</v>
      </c>
      <c r="AU402" s="17" t="s">
        <v>88</v>
      </c>
    </row>
    <row r="403" s="2" customFormat="1" ht="24.15" customHeight="1">
      <c r="A403" s="38"/>
      <c r="B403" s="39"/>
      <c r="C403" s="226" t="s">
        <v>1264</v>
      </c>
      <c r="D403" s="226" t="s">
        <v>164</v>
      </c>
      <c r="E403" s="227" t="s">
        <v>1265</v>
      </c>
      <c r="F403" s="228" t="s">
        <v>1266</v>
      </c>
      <c r="G403" s="229" t="s">
        <v>256</v>
      </c>
      <c r="H403" s="230">
        <v>11</v>
      </c>
      <c r="I403" s="231"/>
      <c r="J403" s="232">
        <f>ROUND(I403*H403,2)</f>
        <v>0</v>
      </c>
      <c r="K403" s="233"/>
      <c r="L403" s="44"/>
      <c r="M403" s="234" t="s">
        <v>1</v>
      </c>
      <c r="N403" s="235" t="s">
        <v>43</v>
      </c>
      <c r="O403" s="91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6">
        <f>S403*H403</f>
        <v>0</v>
      </c>
      <c r="U403" s="237" t="s">
        <v>1</v>
      </c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8" t="s">
        <v>238</v>
      </c>
      <c r="AT403" s="238" t="s">
        <v>164</v>
      </c>
      <c r="AU403" s="238" t="s">
        <v>88</v>
      </c>
      <c r="AY403" s="17" t="s">
        <v>162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7" t="s">
        <v>86</v>
      </c>
      <c r="BK403" s="239">
        <f>ROUND(I403*H403,2)</f>
        <v>0</v>
      </c>
      <c r="BL403" s="17" t="s">
        <v>238</v>
      </c>
      <c r="BM403" s="238" t="s">
        <v>1267</v>
      </c>
    </row>
    <row r="404" s="2" customFormat="1" ht="24.15" customHeight="1">
      <c r="A404" s="38"/>
      <c r="B404" s="39"/>
      <c r="C404" s="252" t="s">
        <v>1268</v>
      </c>
      <c r="D404" s="252" t="s">
        <v>218</v>
      </c>
      <c r="E404" s="253" t="s">
        <v>1269</v>
      </c>
      <c r="F404" s="254" t="s">
        <v>1270</v>
      </c>
      <c r="G404" s="255" t="s">
        <v>256</v>
      </c>
      <c r="H404" s="256">
        <v>11</v>
      </c>
      <c r="I404" s="257"/>
      <c r="J404" s="258">
        <f>ROUND(I404*H404,2)</f>
        <v>0</v>
      </c>
      <c r="K404" s="259"/>
      <c r="L404" s="260"/>
      <c r="M404" s="261" t="s">
        <v>1</v>
      </c>
      <c r="N404" s="262" t="s">
        <v>43</v>
      </c>
      <c r="O404" s="91"/>
      <c r="P404" s="236">
        <f>O404*H404</f>
        <v>0</v>
      </c>
      <c r="Q404" s="236">
        <v>0.0014</v>
      </c>
      <c r="R404" s="236">
        <f>Q404*H404</f>
        <v>0.015400000000000001</v>
      </c>
      <c r="S404" s="236">
        <v>0</v>
      </c>
      <c r="T404" s="236">
        <f>S404*H404</f>
        <v>0</v>
      </c>
      <c r="U404" s="237" t="s">
        <v>1</v>
      </c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8" t="s">
        <v>323</v>
      </c>
      <c r="AT404" s="238" t="s">
        <v>218</v>
      </c>
      <c r="AU404" s="238" t="s">
        <v>88</v>
      </c>
      <c r="AY404" s="17" t="s">
        <v>162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7" t="s">
        <v>86</v>
      </c>
      <c r="BK404" s="239">
        <f>ROUND(I404*H404,2)</f>
        <v>0</v>
      </c>
      <c r="BL404" s="17" t="s">
        <v>238</v>
      </c>
      <c r="BM404" s="238" t="s">
        <v>1271</v>
      </c>
    </row>
    <row r="405" s="2" customFormat="1">
      <c r="A405" s="38"/>
      <c r="B405" s="39"/>
      <c r="C405" s="40"/>
      <c r="D405" s="242" t="s">
        <v>340</v>
      </c>
      <c r="E405" s="40"/>
      <c r="F405" s="274" t="s">
        <v>1272</v>
      </c>
      <c r="G405" s="40"/>
      <c r="H405" s="40"/>
      <c r="I405" s="275"/>
      <c r="J405" s="40"/>
      <c r="K405" s="40"/>
      <c r="L405" s="44"/>
      <c r="M405" s="276"/>
      <c r="N405" s="277"/>
      <c r="O405" s="91"/>
      <c r="P405" s="91"/>
      <c r="Q405" s="91"/>
      <c r="R405" s="91"/>
      <c r="S405" s="91"/>
      <c r="T405" s="91"/>
      <c r="U405" s="92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340</v>
      </c>
      <c r="AU405" s="17" t="s">
        <v>88</v>
      </c>
    </row>
    <row r="406" s="2" customFormat="1" ht="24.15" customHeight="1">
      <c r="A406" s="38"/>
      <c r="B406" s="39"/>
      <c r="C406" s="252" t="s">
        <v>1273</v>
      </c>
      <c r="D406" s="252" t="s">
        <v>218</v>
      </c>
      <c r="E406" s="253" t="s">
        <v>1274</v>
      </c>
      <c r="F406" s="254" t="s">
        <v>1275</v>
      </c>
      <c r="G406" s="255" t="s">
        <v>256</v>
      </c>
      <c r="H406" s="256">
        <v>11</v>
      </c>
      <c r="I406" s="257"/>
      <c r="J406" s="258">
        <f>ROUND(I406*H406,2)</f>
        <v>0</v>
      </c>
      <c r="K406" s="259"/>
      <c r="L406" s="260"/>
      <c r="M406" s="261" t="s">
        <v>1</v>
      </c>
      <c r="N406" s="262" t="s">
        <v>43</v>
      </c>
      <c r="O406" s="91"/>
      <c r="P406" s="236">
        <f>O406*H406</f>
        <v>0</v>
      </c>
      <c r="Q406" s="236">
        <v>0.00014999999999999999</v>
      </c>
      <c r="R406" s="236">
        <f>Q406*H406</f>
        <v>0.0016499999999999998</v>
      </c>
      <c r="S406" s="236">
        <v>0</v>
      </c>
      <c r="T406" s="236">
        <f>S406*H406</f>
        <v>0</v>
      </c>
      <c r="U406" s="237" t="s">
        <v>1</v>
      </c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8" t="s">
        <v>323</v>
      </c>
      <c r="AT406" s="238" t="s">
        <v>218</v>
      </c>
      <c r="AU406" s="238" t="s">
        <v>88</v>
      </c>
      <c r="AY406" s="17" t="s">
        <v>162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7" t="s">
        <v>86</v>
      </c>
      <c r="BK406" s="239">
        <f>ROUND(I406*H406,2)</f>
        <v>0</v>
      </c>
      <c r="BL406" s="17" t="s">
        <v>238</v>
      </c>
      <c r="BM406" s="238" t="s">
        <v>1276</v>
      </c>
    </row>
    <row r="407" s="2" customFormat="1" ht="14.4" customHeight="1">
      <c r="A407" s="38"/>
      <c r="B407" s="39"/>
      <c r="C407" s="226" t="s">
        <v>1277</v>
      </c>
      <c r="D407" s="226" t="s">
        <v>164</v>
      </c>
      <c r="E407" s="227" t="s">
        <v>1278</v>
      </c>
      <c r="F407" s="228" t="s">
        <v>1279</v>
      </c>
      <c r="G407" s="229" t="s">
        <v>256</v>
      </c>
      <c r="H407" s="230">
        <v>11</v>
      </c>
      <c r="I407" s="231"/>
      <c r="J407" s="232">
        <f>ROUND(I407*H407,2)</f>
        <v>0</v>
      </c>
      <c r="K407" s="233"/>
      <c r="L407" s="44"/>
      <c r="M407" s="234" t="s">
        <v>1</v>
      </c>
      <c r="N407" s="235" t="s">
        <v>43</v>
      </c>
      <c r="O407" s="91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6">
        <f>S407*H407</f>
        <v>0</v>
      </c>
      <c r="U407" s="237" t="s">
        <v>1</v>
      </c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8" t="s">
        <v>238</v>
      </c>
      <c r="AT407" s="238" t="s">
        <v>164</v>
      </c>
      <c r="AU407" s="238" t="s">
        <v>88</v>
      </c>
      <c r="AY407" s="17" t="s">
        <v>162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7" t="s">
        <v>86</v>
      </c>
      <c r="BK407" s="239">
        <f>ROUND(I407*H407,2)</f>
        <v>0</v>
      </c>
      <c r="BL407" s="17" t="s">
        <v>238</v>
      </c>
      <c r="BM407" s="238" t="s">
        <v>1280</v>
      </c>
    </row>
    <row r="408" s="2" customFormat="1" ht="14.4" customHeight="1">
      <c r="A408" s="38"/>
      <c r="B408" s="39"/>
      <c r="C408" s="252" t="s">
        <v>1281</v>
      </c>
      <c r="D408" s="252" t="s">
        <v>218</v>
      </c>
      <c r="E408" s="253" t="s">
        <v>1282</v>
      </c>
      <c r="F408" s="254" t="s">
        <v>1283</v>
      </c>
      <c r="G408" s="255" t="s">
        <v>256</v>
      </c>
      <c r="H408" s="256">
        <v>11</v>
      </c>
      <c r="I408" s="257"/>
      <c r="J408" s="258">
        <f>ROUND(I408*H408,2)</f>
        <v>0</v>
      </c>
      <c r="K408" s="259"/>
      <c r="L408" s="260"/>
      <c r="M408" s="261" t="s">
        <v>1</v>
      </c>
      <c r="N408" s="262" t="s">
        <v>43</v>
      </c>
      <c r="O408" s="91"/>
      <c r="P408" s="236">
        <f>O408*H408</f>
        <v>0</v>
      </c>
      <c r="Q408" s="236">
        <v>0.0023999999999999998</v>
      </c>
      <c r="R408" s="236">
        <f>Q408*H408</f>
        <v>0.026399999999999996</v>
      </c>
      <c r="S408" s="236">
        <v>0</v>
      </c>
      <c r="T408" s="236">
        <f>S408*H408</f>
        <v>0</v>
      </c>
      <c r="U408" s="237" t="s">
        <v>1</v>
      </c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323</v>
      </c>
      <c r="AT408" s="238" t="s">
        <v>218</v>
      </c>
      <c r="AU408" s="238" t="s">
        <v>88</v>
      </c>
      <c r="AY408" s="17" t="s">
        <v>162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86</v>
      </c>
      <c r="BK408" s="239">
        <f>ROUND(I408*H408,2)</f>
        <v>0</v>
      </c>
      <c r="BL408" s="17" t="s">
        <v>238</v>
      </c>
      <c r="BM408" s="238" t="s">
        <v>1284</v>
      </c>
    </row>
    <row r="409" s="2" customFormat="1" ht="14.4" customHeight="1">
      <c r="A409" s="38"/>
      <c r="B409" s="39"/>
      <c r="C409" s="226" t="s">
        <v>1285</v>
      </c>
      <c r="D409" s="226" t="s">
        <v>164</v>
      </c>
      <c r="E409" s="227" t="s">
        <v>1286</v>
      </c>
      <c r="F409" s="228" t="s">
        <v>1287</v>
      </c>
      <c r="G409" s="229" t="s">
        <v>167</v>
      </c>
      <c r="H409" s="230">
        <v>27.038</v>
      </c>
      <c r="I409" s="231"/>
      <c r="J409" s="232">
        <f>ROUND(I409*H409,2)</f>
        <v>0</v>
      </c>
      <c r="K409" s="233"/>
      <c r="L409" s="44"/>
      <c r="M409" s="234" t="s">
        <v>1</v>
      </c>
      <c r="N409" s="235" t="s">
        <v>43</v>
      </c>
      <c r="O409" s="91"/>
      <c r="P409" s="236">
        <f>O409*H409</f>
        <v>0</v>
      </c>
      <c r="Q409" s="236">
        <v>0.00038000000000000002</v>
      </c>
      <c r="R409" s="236">
        <f>Q409*H409</f>
        <v>0.010274440000000001</v>
      </c>
      <c r="S409" s="236">
        <v>0</v>
      </c>
      <c r="T409" s="236">
        <f>S409*H409</f>
        <v>0</v>
      </c>
      <c r="U409" s="237" t="s">
        <v>1</v>
      </c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8" t="s">
        <v>238</v>
      </c>
      <c r="AT409" s="238" t="s">
        <v>164</v>
      </c>
      <c r="AU409" s="238" t="s">
        <v>88</v>
      </c>
      <c r="AY409" s="17" t="s">
        <v>162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7" t="s">
        <v>86</v>
      </c>
      <c r="BK409" s="239">
        <f>ROUND(I409*H409,2)</f>
        <v>0</v>
      </c>
      <c r="BL409" s="17" t="s">
        <v>238</v>
      </c>
      <c r="BM409" s="238" t="s">
        <v>1288</v>
      </c>
    </row>
    <row r="410" s="2" customFormat="1">
      <c r="A410" s="38"/>
      <c r="B410" s="39"/>
      <c r="C410" s="40"/>
      <c r="D410" s="242" t="s">
        <v>340</v>
      </c>
      <c r="E410" s="40"/>
      <c r="F410" s="274" t="s">
        <v>1289</v>
      </c>
      <c r="G410" s="40"/>
      <c r="H410" s="40"/>
      <c r="I410" s="275"/>
      <c r="J410" s="40"/>
      <c r="K410" s="40"/>
      <c r="L410" s="44"/>
      <c r="M410" s="276"/>
      <c r="N410" s="277"/>
      <c r="O410" s="91"/>
      <c r="P410" s="91"/>
      <c r="Q410" s="91"/>
      <c r="R410" s="91"/>
      <c r="S410" s="91"/>
      <c r="T410" s="91"/>
      <c r="U410" s="92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340</v>
      </c>
      <c r="AU410" s="17" t="s">
        <v>88</v>
      </c>
    </row>
    <row r="411" s="13" customFormat="1">
      <c r="A411" s="13"/>
      <c r="B411" s="240"/>
      <c r="C411" s="241"/>
      <c r="D411" s="242" t="s">
        <v>178</v>
      </c>
      <c r="E411" s="243" t="s">
        <v>1</v>
      </c>
      <c r="F411" s="244" t="s">
        <v>1290</v>
      </c>
      <c r="G411" s="241"/>
      <c r="H411" s="245">
        <v>27.038</v>
      </c>
      <c r="I411" s="246"/>
      <c r="J411" s="241"/>
      <c r="K411" s="241"/>
      <c r="L411" s="247"/>
      <c r="M411" s="248"/>
      <c r="N411" s="249"/>
      <c r="O411" s="249"/>
      <c r="P411" s="249"/>
      <c r="Q411" s="249"/>
      <c r="R411" s="249"/>
      <c r="S411" s="249"/>
      <c r="T411" s="249"/>
      <c r="U411" s="250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1" t="s">
        <v>178</v>
      </c>
      <c r="AU411" s="251" t="s">
        <v>88</v>
      </c>
      <c r="AV411" s="13" t="s">
        <v>88</v>
      </c>
      <c r="AW411" s="13" t="s">
        <v>34</v>
      </c>
      <c r="AX411" s="13" t="s">
        <v>86</v>
      </c>
      <c r="AY411" s="251" t="s">
        <v>162</v>
      </c>
    </row>
    <row r="412" s="2" customFormat="1" ht="24.15" customHeight="1">
      <c r="A412" s="38"/>
      <c r="B412" s="39"/>
      <c r="C412" s="226" t="s">
        <v>1291</v>
      </c>
      <c r="D412" s="226" t="s">
        <v>164</v>
      </c>
      <c r="E412" s="227" t="s">
        <v>1292</v>
      </c>
      <c r="F412" s="228" t="s">
        <v>1293</v>
      </c>
      <c r="G412" s="229" t="s">
        <v>256</v>
      </c>
      <c r="H412" s="230">
        <v>3</v>
      </c>
      <c r="I412" s="231"/>
      <c r="J412" s="232">
        <f>ROUND(I412*H412,2)</f>
        <v>0</v>
      </c>
      <c r="K412" s="233"/>
      <c r="L412" s="44"/>
      <c r="M412" s="234" t="s">
        <v>1</v>
      </c>
      <c r="N412" s="235" t="s">
        <v>43</v>
      </c>
      <c r="O412" s="91"/>
      <c r="P412" s="236">
        <f>O412*H412</f>
        <v>0</v>
      </c>
      <c r="Q412" s="236">
        <v>4.0000000000000003E-05</v>
      </c>
      <c r="R412" s="236">
        <f>Q412*H412</f>
        <v>0.00012000000000000002</v>
      </c>
      <c r="S412" s="236">
        <v>0</v>
      </c>
      <c r="T412" s="236">
        <f>S412*H412</f>
        <v>0</v>
      </c>
      <c r="U412" s="237" t="s">
        <v>1</v>
      </c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8" t="s">
        <v>437</v>
      </c>
      <c r="AT412" s="238" t="s">
        <v>164</v>
      </c>
      <c r="AU412" s="238" t="s">
        <v>88</v>
      </c>
      <c r="AY412" s="17" t="s">
        <v>162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7" t="s">
        <v>86</v>
      </c>
      <c r="BK412" s="239">
        <f>ROUND(I412*H412,2)</f>
        <v>0</v>
      </c>
      <c r="BL412" s="17" t="s">
        <v>437</v>
      </c>
      <c r="BM412" s="238" t="s">
        <v>1294</v>
      </c>
    </row>
    <row r="413" s="2" customFormat="1" ht="24.15" customHeight="1">
      <c r="A413" s="38"/>
      <c r="B413" s="39"/>
      <c r="C413" s="252" t="s">
        <v>1295</v>
      </c>
      <c r="D413" s="252" t="s">
        <v>218</v>
      </c>
      <c r="E413" s="253" t="s">
        <v>1296</v>
      </c>
      <c r="F413" s="254" t="s">
        <v>1297</v>
      </c>
      <c r="G413" s="255" t="s">
        <v>256</v>
      </c>
      <c r="H413" s="256">
        <v>3</v>
      </c>
      <c r="I413" s="257"/>
      <c r="J413" s="258">
        <f>ROUND(I413*H413,2)</f>
        <v>0</v>
      </c>
      <c r="K413" s="259"/>
      <c r="L413" s="260"/>
      <c r="M413" s="261" t="s">
        <v>1</v>
      </c>
      <c r="N413" s="262" t="s">
        <v>43</v>
      </c>
      <c r="O413" s="91"/>
      <c r="P413" s="236">
        <f>O413*H413</f>
        <v>0</v>
      </c>
      <c r="Q413" s="236">
        <v>0.014999999999999999</v>
      </c>
      <c r="R413" s="236">
        <f>Q413*H413</f>
        <v>0.044999999999999998</v>
      </c>
      <c r="S413" s="236">
        <v>0</v>
      </c>
      <c r="T413" s="236">
        <f>S413*H413</f>
        <v>0</v>
      </c>
      <c r="U413" s="237" t="s">
        <v>1</v>
      </c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8" t="s">
        <v>437</v>
      </c>
      <c r="AT413" s="238" t="s">
        <v>218</v>
      </c>
      <c r="AU413" s="238" t="s">
        <v>88</v>
      </c>
      <c r="AY413" s="17" t="s">
        <v>162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7" t="s">
        <v>86</v>
      </c>
      <c r="BK413" s="239">
        <f>ROUND(I413*H413,2)</f>
        <v>0</v>
      </c>
      <c r="BL413" s="17" t="s">
        <v>437</v>
      </c>
      <c r="BM413" s="238" t="s">
        <v>1298</v>
      </c>
    </row>
    <row r="414" s="2" customFormat="1" ht="24.15" customHeight="1">
      <c r="A414" s="38"/>
      <c r="B414" s="39"/>
      <c r="C414" s="226" t="s">
        <v>1299</v>
      </c>
      <c r="D414" s="226" t="s">
        <v>164</v>
      </c>
      <c r="E414" s="227" t="s">
        <v>1300</v>
      </c>
      <c r="F414" s="228" t="s">
        <v>1301</v>
      </c>
      <c r="G414" s="229" t="s">
        <v>230</v>
      </c>
      <c r="H414" s="230">
        <v>100</v>
      </c>
      <c r="I414" s="231"/>
      <c r="J414" s="232">
        <f>ROUND(I414*H414,2)</f>
        <v>0</v>
      </c>
      <c r="K414" s="233"/>
      <c r="L414" s="44"/>
      <c r="M414" s="234" t="s">
        <v>1</v>
      </c>
      <c r="N414" s="235" t="s">
        <v>43</v>
      </c>
      <c r="O414" s="91"/>
      <c r="P414" s="236">
        <f>O414*H414</f>
        <v>0</v>
      </c>
      <c r="Q414" s="236">
        <v>0</v>
      </c>
      <c r="R414" s="236">
        <f>Q414*H414</f>
        <v>0</v>
      </c>
      <c r="S414" s="236">
        <v>0.001</v>
      </c>
      <c r="T414" s="236">
        <f>S414*H414</f>
        <v>0.10000000000000001</v>
      </c>
      <c r="U414" s="237" t="s">
        <v>1</v>
      </c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8" t="s">
        <v>238</v>
      </c>
      <c r="AT414" s="238" t="s">
        <v>164</v>
      </c>
      <c r="AU414" s="238" t="s">
        <v>88</v>
      </c>
      <c r="AY414" s="17" t="s">
        <v>162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7" t="s">
        <v>86</v>
      </c>
      <c r="BK414" s="239">
        <f>ROUND(I414*H414,2)</f>
        <v>0</v>
      </c>
      <c r="BL414" s="17" t="s">
        <v>238</v>
      </c>
      <c r="BM414" s="238" t="s">
        <v>1302</v>
      </c>
    </row>
    <row r="415" s="2" customFormat="1" ht="24.15" customHeight="1">
      <c r="A415" s="38"/>
      <c r="B415" s="39"/>
      <c r="C415" s="226" t="s">
        <v>1303</v>
      </c>
      <c r="D415" s="226" t="s">
        <v>164</v>
      </c>
      <c r="E415" s="227" t="s">
        <v>719</v>
      </c>
      <c r="F415" s="228" t="s">
        <v>720</v>
      </c>
      <c r="G415" s="229" t="s">
        <v>414</v>
      </c>
      <c r="H415" s="278"/>
      <c r="I415" s="231"/>
      <c r="J415" s="232">
        <f>ROUND(I415*H415,2)</f>
        <v>0</v>
      </c>
      <c r="K415" s="233"/>
      <c r="L415" s="44"/>
      <c r="M415" s="234" t="s">
        <v>1</v>
      </c>
      <c r="N415" s="235" t="s">
        <v>43</v>
      </c>
      <c r="O415" s="91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6">
        <f>S415*H415</f>
        <v>0</v>
      </c>
      <c r="U415" s="237" t="s">
        <v>1</v>
      </c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8" t="s">
        <v>238</v>
      </c>
      <c r="AT415" s="238" t="s">
        <v>164</v>
      </c>
      <c r="AU415" s="238" t="s">
        <v>88</v>
      </c>
      <c r="AY415" s="17" t="s">
        <v>162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7" t="s">
        <v>86</v>
      </c>
      <c r="BK415" s="239">
        <f>ROUND(I415*H415,2)</f>
        <v>0</v>
      </c>
      <c r="BL415" s="17" t="s">
        <v>238</v>
      </c>
      <c r="BM415" s="238" t="s">
        <v>1304</v>
      </c>
    </row>
    <row r="416" s="12" customFormat="1" ht="22.8" customHeight="1">
      <c r="A416" s="12"/>
      <c r="B416" s="210"/>
      <c r="C416" s="211"/>
      <c r="D416" s="212" t="s">
        <v>77</v>
      </c>
      <c r="E416" s="224" t="s">
        <v>722</v>
      </c>
      <c r="F416" s="224" t="s">
        <v>1305</v>
      </c>
      <c r="G416" s="211"/>
      <c r="H416" s="211"/>
      <c r="I416" s="214"/>
      <c r="J416" s="225">
        <f>BK416</f>
        <v>0</v>
      </c>
      <c r="K416" s="211"/>
      <c r="L416" s="216"/>
      <c r="M416" s="217"/>
      <c r="N416" s="218"/>
      <c r="O416" s="218"/>
      <c r="P416" s="219">
        <f>SUM(P417:P428)</f>
        <v>0</v>
      </c>
      <c r="Q416" s="218"/>
      <c r="R416" s="219">
        <f>SUM(R417:R428)</f>
        <v>0.94643609999999989</v>
      </c>
      <c r="S416" s="218"/>
      <c r="T416" s="219">
        <f>SUM(T417:T428)</f>
        <v>0</v>
      </c>
      <c r="U416" s="220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1" t="s">
        <v>88</v>
      </c>
      <c r="AT416" s="222" t="s">
        <v>77</v>
      </c>
      <c r="AU416" s="222" t="s">
        <v>86</v>
      </c>
      <c r="AY416" s="221" t="s">
        <v>162</v>
      </c>
      <c r="BK416" s="223">
        <f>SUM(BK417:BK428)</f>
        <v>0</v>
      </c>
    </row>
    <row r="417" s="2" customFormat="1" ht="24.15" customHeight="1">
      <c r="A417" s="38"/>
      <c r="B417" s="39"/>
      <c r="C417" s="226" t="s">
        <v>1306</v>
      </c>
      <c r="D417" s="226" t="s">
        <v>164</v>
      </c>
      <c r="E417" s="227" t="s">
        <v>753</v>
      </c>
      <c r="F417" s="228" t="s">
        <v>754</v>
      </c>
      <c r="G417" s="229" t="s">
        <v>167</v>
      </c>
      <c r="H417" s="230">
        <v>20</v>
      </c>
      <c r="I417" s="231"/>
      <c r="J417" s="232">
        <f>ROUND(I417*H417,2)</f>
        <v>0</v>
      </c>
      <c r="K417" s="233"/>
      <c r="L417" s="44"/>
      <c r="M417" s="234" t="s">
        <v>1</v>
      </c>
      <c r="N417" s="235" t="s">
        <v>43</v>
      </c>
      <c r="O417" s="91"/>
      <c r="P417" s="236">
        <f>O417*H417</f>
        <v>0</v>
      </c>
      <c r="Q417" s="236">
        <v>2.0000000000000002E-05</v>
      </c>
      <c r="R417" s="236">
        <f>Q417*H417</f>
        <v>0.00040000000000000002</v>
      </c>
      <c r="S417" s="236">
        <v>0</v>
      </c>
      <c r="T417" s="236">
        <f>S417*H417</f>
        <v>0</v>
      </c>
      <c r="U417" s="237" t="s">
        <v>1</v>
      </c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8" t="s">
        <v>238</v>
      </c>
      <c r="AT417" s="238" t="s">
        <v>164</v>
      </c>
      <c r="AU417" s="238" t="s">
        <v>88</v>
      </c>
      <c r="AY417" s="17" t="s">
        <v>162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7" t="s">
        <v>86</v>
      </c>
      <c r="BK417" s="239">
        <f>ROUND(I417*H417,2)</f>
        <v>0</v>
      </c>
      <c r="BL417" s="17" t="s">
        <v>238</v>
      </c>
      <c r="BM417" s="238" t="s">
        <v>1307</v>
      </c>
    </row>
    <row r="418" s="2" customFormat="1" ht="24.15" customHeight="1">
      <c r="A418" s="38"/>
      <c r="B418" s="39"/>
      <c r="C418" s="226" t="s">
        <v>1308</v>
      </c>
      <c r="D418" s="226" t="s">
        <v>164</v>
      </c>
      <c r="E418" s="227" t="s">
        <v>1309</v>
      </c>
      <c r="F418" s="228" t="s">
        <v>1310</v>
      </c>
      <c r="G418" s="229" t="s">
        <v>167</v>
      </c>
      <c r="H418" s="230">
        <v>20</v>
      </c>
      <c r="I418" s="231"/>
      <c r="J418" s="232">
        <f>ROUND(I418*H418,2)</f>
        <v>0</v>
      </c>
      <c r="K418" s="233"/>
      <c r="L418" s="44"/>
      <c r="M418" s="234" t="s">
        <v>1</v>
      </c>
      <c r="N418" s="235" t="s">
        <v>43</v>
      </c>
      <c r="O418" s="91"/>
      <c r="P418" s="236">
        <f>O418*H418</f>
        <v>0</v>
      </c>
      <c r="Q418" s="236">
        <v>0.00066</v>
      </c>
      <c r="R418" s="236">
        <f>Q418*H418</f>
        <v>0.0132</v>
      </c>
      <c r="S418" s="236">
        <v>0</v>
      </c>
      <c r="T418" s="236">
        <f>S418*H418</f>
        <v>0</v>
      </c>
      <c r="U418" s="237" t="s">
        <v>1</v>
      </c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8" t="s">
        <v>238</v>
      </c>
      <c r="AT418" s="238" t="s">
        <v>164</v>
      </c>
      <c r="AU418" s="238" t="s">
        <v>88</v>
      </c>
      <c r="AY418" s="17" t="s">
        <v>162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7" t="s">
        <v>86</v>
      </c>
      <c r="BK418" s="239">
        <f>ROUND(I418*H418,2)</f>
        <v>0</v>
      </c>
      <c r="BL418" s="17" t="s">
        <v>238</v>
      </c>
      <c r="BM418" s="238" t="s">
        <v>1311</v>
      </c>
    </row>
    <row r="419" s="2" customFormat="1" ht="24.15" customHeight="1">
      <c r="A419" s="38"/>
      <c r="B419" s="39"/>
      <c r="C419" s="226" t="s">
        <v>1312</v>
      </c>
      <c r="D419" s="226" t="s">
        <v>164</v>
      </c>
      <c r="E419" s="227" t="s">
        <v>1313</v>
      </c>
      <c r="F419" s="228" t="s">
        <v>1314</v>
      </c>
      <c r="G419" s="229" t="s">
        <v>167</v>
      </c>
      <c r="H419" s="230">
        <v>838.91999999999996</v>
      </c>
      <c r="I419" s="231"/>
      <c r="J419" s="232">
        <f>ROUND(I419*H419,2)</f>
        <v>0</v>
      </c>
      <c r="K419" s="233"/>
      <c r="L419" s="44"/>
      <c r="M419" s="234" t="s">
        <v>1</v>
      </c>
      <c r="N419" s="235" t="s">
        <v>43</v>
      </c>
      <c r="O419" s="91"/>
      <c r="P419" s="236">
        <f>O419*H419</f>
        <v>0</v>
      </c>
      <c r="Q419" s="236">
        <v>0.00011</v>
      </c>
      <c r="R419" s="236">
        <f>Q419*H419</f>
        <v>0.092281199999999994</v>
      </c>
      <c r="S419" s="236">
        <v>0</v>
      </c>
      <c r="T419" s="236">
        <f>S419*H419</f>
        <v>0</v>
      </c>
      <c r="U419" s="237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238</v>
      </c>
      <c r="AT419" s="238" t="s">
        <v>164</v>
      </c>
      <c r="AU419" s="238" t="s">
        <v>88</v>
      </c>
      <c r="AY419" s="17" t="s">
        <v>162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86</v>
      </c>
      <c r="BK419" s="239">
        <f>ROUND(I419*H419,2)</f>
        <v>0</v>
      </c>
      <c r="BL419" s="17" t="s">
        <v>238</v>
      </c>
      <c r="BM419" s="238" t="s">
        <v>1315</v>
      </c>
    </row>
    <row r="420" s="2" customFormat="1" ht="24.15" customHeight="1">
      <c r="A420" s="38"/>
      <c r="B420" s="39"/>
      <c r="C420" s="226" t="s">
        <v>1316</v>
      </c>
      <c r="D420" s="226" t="s">
        <v>164</v>
      </c>
      <c r="E420" s="227" t="s">
        <v>1317</v>
      </c>
      <c r="F420" s="228" t="s">
        <v>1318</v>
      </c>
      <c r="G420" s="229" t="s">
        <v>167</v>
      </c>
      <c r="H420" s="230">
        <v>838.91999999999996</v>
      </c>
      <c r="I420" s="231"/>
      <c r="J420" s="232">
        <f>ROUND(I420*H420,2)</f>
        <v>0</v>
      </c>
      <c r="K420" s="233"/>
      <c r="L420" s="44"/>
      <c r="M420" s="234" t="s">
        <v>1</v>
      </c>
      <c r="N420" s="235" t="s">
        <v>43</v>
      </c>
      <c r="O420" s="91"/>
      <c r="P420" s="236">
        <f>O420*H420</f>
        <v>0</v>
      </c>
      <c r="Q420" s="236">
        <v>0.00072000000000000005</v>
      </c>
      <c r="R420" s="236">
        <f>Q420*H420</f>
        <v>0.60402239999999996</v>
      </c>
      <c r="S420" s="236">
        <v>0</v>
      </c>
      <c r="T420" s="236">
        <f>S420*H420</f>
        <v>0</v>
      </c>
      <c r="U420" s="237" t="s">
        <v>1</v>
      </c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8" t="s">
        <v>238</v>
      </c>
      <c r="AT420" s="238" t="s">
        <v>164</v>
      </c>
      <c r="AU420" s="238" t="s">
        <v>88</v>
      </c>
      <c r="AY420" s="17" t="s">
        <v>162</v>
      </c>
      <c r="BE420" s="239">
        <f>IF(N420="základní",J420,0)</f>
        <v>0</v>
      </c>
      <c r="BF420" s="239">
        <f>IF(N420="snížená",J420,0)</f>
        <v>0</v>
      </c>
      <c r="BG420" s="239">
        <f>IF(N420="zákl. přenesená",J420,0)</f>
        <v>0</v>
      </c>
      <c r="BH420" s="239">
        <f>IF(N420="sníž. přenesená",J420,0)</f>
        <v>0</v>
      </c>
      <c r="BI420" s="239">
        <f>IF(N420="nulová",J420,0)</f>
        <v>0</v>
      </c>
      <c r="BJ420" s="17" t="s">
        <v>86</v>
      </c>
      <c r="BK420" s="239">
        <f>ROUND(I420*H420,2)</f>
        <v>0</v>
      </c>
      <c r="BL420" s="17" t="s">
        <v>238</v>
      </c>
      <c r="BM420" s="238" t="s">
        <v>1319</v>
      </c>
    </row>
    <row r="421" s="2" customFormat="1" ht="24.15" customHeight="1">
      <c r="A421" s="38"/>
      <c r="B421" s="39"/>
      <c r="C421" s="226" t="s">
        <v>1320</v>
      </c>
      <c r="D421" s="226" t="s">
        <v>164</v>
      </c>
      <c r="E421" s="227" t="s">
        <v>1321</v>
      </c>
      <c r="F421" s="228" t="s">
        <v>1322</v>
      </c>
      <c r="G421" s="229" t="s">
        <v>167</v>
      </c>
      <c r="H421" s="230">
        <v>838.91999999999996</v>
      </c>
      <c r="I421" s="231"/>
      <c r="J421" s="232">
        <f>ROUND(I421*H421,2)</f>
        <v>0</v>
      </c>
      <c r="K421" s="233"/>
      <c r="L421" s="44"/>
      <c r="M421" s="234" t="s">
        <v>1</v>
      </c>
      <c r="N421" s="235" t="s">
        <v>43</v>
      </c>
      <c r="O421" s="91"/>
      <c r="P421" s="236">
        <f>O421*H421</f>
        <v>0</v>
      </c>
      <c r="Q421" s="236">
        <v>4.0000000000000003E-05</v>
      </c>
      <c r="R421" s="236">
        <f>Q421*H421</f>
        <v>0.033556799999999998</v>
      </c>
      <c r="S421" s="236">
        <v>0</v>
      </c>
      <c r="T421" s="236">
        <f>S421*H421</f>
        <v>0</v>
      </c>
      <c r="U421" s="237" t="s">
        <v>1</v>
      </c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8" t="s">
        <v>238</v>
      </c>
      <c r="AT421" s="238" t="s">
        <v>164</v>
      </c>
      <c r="AU421" s="238" t="s">
        <v>88</v>
      </c>
      <c r="AY421" s="17" t="s">
        <v>162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7" t="s">
        <v>86</v>
      </c>
      <c r="BK421" s="239">
        <f>ROUND(I421*H421,2)</f>
        <v>0</v>
      </c>
      <c r="BL421" s="17" t="s">
        <v>238</v>
      </c>
      <c r="BM421" s="238" t="s">
        <v>1323</v>
      </c>
    </row>
    <row r="422" s="2" customFormat="1" ht="24.15" customHeight="1">
      <c r="A422" s="38"/>
      <c r="B422" s="39"/>
      <c r="C422" s="226" t="s">
        <v>1324</v>
      </c>
      <c r="D422" s="226" t="s">
        <v>164</v>
      </c>
      <c r="E422" s="227" t="s">
        <v>1325</v>
      </c>
      <c r="F422" s="228" t="s">
        <v>1326</v>
      </c>
      <c r="G422" s="229" t="s">
        <v>167</v>
      </c>
      <c r="H422" s="230">
        <v>838.91999999999996</v>
      </c>
      <c r="I422" s="231"/>
      <c r="J422" s="232">
        <f>ROUND(I422*H422,2)</f>
        <v>0</v>
      </c>
      <c r="K422" s="233"/>
      <c r="L422" s="44"/>
      <c r="M422" s="234" t="s">
        <v>1</v>
      </c>
      <c r="N422" s="235" t="s">
        <v>43</v>
      </c>
      <c r="O422" s="91"/>
      <c r="P422" s="236">
        <f>O422*H422</f>
        <v>0</v>
      </c>
      <c r="Q422" s="236">
        <v>3.0000000000000001E-05</v>
      </c>
      <c r="R422" s="236">
        <f>Q422*H422</f>
        <v>0.025167599999999998</v>
      </c>
      <c r="S422" s="236">
        <v>0</v>
      </c>
      <c r="T422" s="236">
        <f>S422*H422</f>
        <v>0</v>
      </c>
      <c r="U422" s="237" t="s">
        <v>1</v>
      </c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8" t="s">
        <v>238</v>
      </c>
      <c r="AT422" s="238" t="s">
        <v>164</v>
      </c>
      <c r="AU422" s="238" t="s">
        <v>88</v>
      </c>
      <c r="AY422" s="17" t="s">
        <v>162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7" t="s">
        <v>86</v>
      </c>
      <c r="BK422" s="239">
        <f>ROUND(I422*H422,2)</f>
        <v>0</v>
      </c>
      <c r="BL422" s="17" t="s">
        <v>238</v>
      </c>
      <c r="BM422" s="238" t="s">
        <v>1327</v>
      </c>
    </row>
    <row r="423" s="2" customFormat="1" ht="24.15" customHeight="1">
      <c r="A423" s="38"/>
      <c r="B423" s="39"/>
      <c r="C423" s="226" t="s">
        <v>1328</v>
      </c>
      <c r="D423" s="226" t="s">
        <v>164</v>
      </c>
      <c r="E423" s="227" t="s">
        <v>1329</v>
      </c>
      <c r="F423" s="228" t="s">
        <v>1330</v>
      </c>
      <c r="G423" s="229" t="s">
        <v>167</v>
      </c>
      <c r="H423" s="230">
        <v>838.91999999999996</v>
      </c>
      <c r="I423" s="231"/>
      <c r="J423" s="232">
        <f>ROUND(I423*H423,2)</f>
        <v>0</v>
      </c>
      <c r="K423" s="233"/>
      <c r="L423" s="44"/>
      <c r="M423" s="234" t="s">
        <v>1</v>
      </c>
      <c r="N423" s="235" t="s">
        <v>43</v>
      </c>
      <c r="O423" s="91"/>
      <c r="P423" s="236">
        <f>O423*H423</f>
        <v>0</v>
      </c>
      <c r="Q423" s="236">
        <v>0</v>
      </c>
      <c r="R423" s="236">
        <f>Q423*H423</f>
        <v>0</v>
      </c>
      <c r="S423" s="236">
        <v>0</v>
      </c>
      <c r="T423" s="236">
        <f>S423*H423</f>
        <v>0</v>
      </c>
      <c r="U423" s="237" t="s">
        <v>1</v>
      </c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8" t="s">
        <v>238</v>
      </c>
      <c r="AT423" s="238" t="s">
        <v>164</v>
      </c>
      <c r="AU423" s="238" t="s">
        <v>88</v>
      </c>
      <c r="AY423" s="17" t="s">
        <v>162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7" t="s">
        <v>86</v>
      </c>
      <c r="BK423" s="239">
        <f>ROUND(I423*H423,2)</f>
        <v>0</v>
      </c>
      <c r="BL423" s="17" t="s">
        <v>238</v>
      </c>
      <c r="BM423" s="238" t="s">
        <v>1331</v>
      </c>
    </row>
    <row r="424" s="2" customFormat="1" ht="24.15" customHeight="1">
      <c r="A424" s="38"/>
      <c r="B424" s="39"/>
      <c r="C424" s="226" t="s">
        <v>1332</v>
      </c>
      <c r="D424" s="226" t="s">
        <v>164</v>
      </c>
      <c r="E424" s="227" t="s">
        <v>1333</v>
      </c>
      <c r="F424" s="228" t="s">
        <v>1334</v>
      </c>
      <c r="G424" s="229" t="s">
        <v>167</v>
      </c>
      <c r="H424" s="230">
        <v>434.06999999999999</v>
      </c>
      <c r="I424" s="231"/>
      <c r="J424" s="232">
        <f>ROUND(I424*H424,2)</f>
        <v>0</v>
      </c>
      <c r="K424" s="233"/>
      <c r="L424" s="44"/>
      <c r="M424" s="234" t="s">
        <v>1</v>
      </c>
      <c r="N424" s="235" t="s">
        <v>43</v>
      </c>
      <c r="O424" s="91"/>
      <c r="P424" s="236">
        <f>O424*H424</f>
        <v>0</v>
      </c>
      <c r="Q424" s="236">
        <v>0.00033</v>
      </c>
      <c r="R424" s="236">
        <f>Q424*H424</f>
        <v>0.14324309999999998</v>
      </c>
      <c r="S424" s="236">
        <v>0</v>
      </c>
      <c r="T424" s="236">
        <f>S424*H424</f>
        <v>0</v>
      </c>
      <c r="U424" s="237" t="s">
        <v>1</v>
      </c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8" t="s">
        <v>238</v>
      </c>
      <c r="AT424" s="238" t="s">
        <v>164</v>
      </c>
      <c r="AU424" s="238" t="s">
        <v>88</v>
      </c>
      <c r="AY424" s="17" t="s">
        <v>162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7" t="s">
        <v>86</v>
      </c>
      <c r="BK424" s="239">
        <f>ROUND(I424*H424,2)</f>
        <v>0</v>
      </c>
      <c r="BL424" s="17" t="s">
        <v>238</v>
      </c>
      <c r="BM424" s="238" t="s">
        <v>1335</v>
      </c>
    </row>
    <row r="425" s="13" customFormat="1">
      <c r="A425" s="13"/>
      <c r="B425" s="240"/>
      <c r="C425" s="241"/>
      <c r="D425" s="242" t="s">
        <v>178</v>
      </c>
      <c r="E425" s="243" t="s">
        <v>1</v>
      </c>
      <c r="F425" s="244" t="s">
        <v>1336</v>
      </c>
      <c r="G425" s="241"/>
      <c r="H425" s="245">
        <v>503.19999999999999</v>
      </c>
      <c r="I425" s="246"/>
      <c r="J425" s="241"/>
      <c r="K425" s="241"/>
      <c r="L425" s="247"/>
      <c r="M425" s="248"/>
      <c r="N425" s="249"/>
      <c r="O425" s="249"/>
      <c r="P425" s="249"/>
      <c r="Q425" s="249"/>
      <c r="R425" s="249"/>
      <c r="S425" s="249"/>
      <c r="T425" s="249"/>
      <c r="U425" s="250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1" t="s">
        <v>178</v>
      </c>
      <c r="AU425" s="251" t="s">
        <v>88</v>
      </c>
      <c r="AV425" s="13" t="s">
        <v>88</v>
      </c>
      <c r="AW425" s="13" t="s">
        <v>34</v>
      </c>
      <c r="AX425" s="13" t="s">
        <v>78</v>
      </c>
      <c r="AY425" s="251" t="s">
        <v>162</v>
      </c>
    </row>
    <row r="426" s="13" customFormat="1">
      <c r="A426" s="13"/>
      <c r="B426" s="240"/>
      <c r="C426" s="241"/>
      <c r="D426" s="242" t="s">
        <v>178</v>
      </c>
      <c r="E426" s="243" t="s">
        <v>1</v>
      </c>
      <c r="F426" s="244" t="s">
        <v>913</v>
      </c>
      <c r="G426" s="241"/>
      <c r="H426" s="245">
        <v>-69.129999999999995</v>
      </c>
      <c r="I426" s="246"/>
      <c r="J426" s="241"/>
      <c r="K426" s="241"/>
      <c r="L426" s="247"/>
      <c r="M426" s="248"/>
      <c r="N426" s="249"/>
      <c r="O426" s="249"/>
      <c r="P426" s="249"/>
      <c r="Q426" s="249"/>
      <c r="R426" s="249"/>
      <c r="S426" s="249"/>
      <c r="T426" s="249"/>
      <c r="U426" s="250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178</v>
      </c>
      <c r="AU426" s="251" t="s">
        <v>88</v>
      </c>
      <c r="AV426" s="13" t="s">
        <v>88</v>
      </c>
      <c r="AW426" s="13" t="s">
        <v>34</v>
      </c>
      <c r="AX426" s="13" t="s">
        <v>78</v>
      </c>
      <c r="AY426" s="251" t="s">
        <v>162</v>
      </c>
    </row>
    <row r="427" s="14" customFormat="1">
      <c r="A427" s="14"/>
      <c r="B427" s="263"/>
      <c r="C427" s="264"/>
      <c r="D427" s="242" t="s">
        <v>178</v>
      </c>
      <c r="E427" s="265" t="s">
        <v>1</v>
      </c>
      <c r="F427" s="266" t="s">
        <v>320</v>
      </c>
      <c r="G427" s="264"/>
      <c r="H427" s="267">
        <v>434.06999999999999</v>
      </c>
      <c r="I427" s="268"/>
      <c r="J427" s="264"/>
      <c r="K427" s="264"/>
      <c r="L427" s="269"/>
      <c r="M427" s="270"/>
      <c r="N427" s="271"/>
      <c r="O427" s="271"/>
      <c r="P427" s="271"/>
      <c r="Q427" s="271"/>
      <c r="R427" s="271"/>
      <c r="S427" s="271"/>
      <c r="T427" s="271"/>
      <c r="U427" s="272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3" t="s">
        <v>178</v>
      </c>
      <c r="AU427" s="273" t="s">
        <v>88</v>
      </c>
      <c r="AV427" s="14" t="s">
        <v>168</v>
      </c>
      <c r="AW427" s="14" t="s">
        <v>34</v>
      </c>
      <c r="AX427" s="14" t="s">
        <v>86</v>
      </c>
      <c r="AY427" s="273" t="s">
        <v>162</v>
      </c>
    </row>
    <row r="428" s="2" customFormat="1" ht="24.15" customHeight="1">
      <c r="A428" s="38"/>
      <c r="B428" s="39"/>
      <c r="C428" s="226" t="s">
        <v>1337</v>
      </c>
      <c r="D428" s="226" t="s">
        <v>164</v>
      </c>
      <c r="E428" s="227" t="s">
        <v>1338</v>
      </c>
      <c r="F428" s="228" t="s">
        <v>1339</v>
      </c>
      <c r="G428" s="229" t="s">
        <v>167</v>
      </c>
      <c r="H428" s="230">
        <v>69.129999999999995</v>
      </c>
      <c r="I428" s="231"/>
      <c r="J428" s="232">
        <f>ROUND(I428*H428,2)</f>
        <v>0</v>
      </c>
      <c r="K428" s="233"/>
      <c r="L428" s="44"/>
      <c r="M428" s="234" t="s">
        <v>1</v>
      </c>
      <c r="N428" s="235" t="s">
        <v>43</v>
      </c>
      <c r="O428" s="91"/>
      <c r="P428" s="236">
        <f>O428*H428</f>
        <v>0</v>
      </c>
      <c r="Q428" s="236">
        <v>0.00050000000000000001</v>
      </c>
      <c r="R428" s="236">
        <f>Q428*H428</f>
        <v>0.034564999999999999</v>
      </c>
      <c r="S428" s="236">
        <v>0</v>
      </c>
      <c r="T428" s="236">
        <f>S428*H428</f>
        <v>0</v>
      </c>
      <c r="U428" s="237" t="s">
        <v>1</v>
      </c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238</v>
      </c>
      <c r="AT428" s="238" t="s">
        <v>164</v>
      </c>
      <c r="AU428" s="238" t="s">
        <v>88</v>
      </c>
      <c r="AY428" s="17" t="s">
        <v>162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86</v>
      </c>
      <c r="BK428" s="239">
        <f>ROUND(I428*H428,2)</f>
        <v>0</v>
      </c>
      <c r="BL428" s="17" t="s">
        <v>238</v>
      </c>
      <c r="BM428" s="238" t="s">
        <v>1340</v>
      </c>
    </row>
    <row r="429" s="12" customFormat="1" ht="22.8" customHeight="1">
      <c r="A429" s="12"/>
      <c r="B429" s="210"/>
      <c r="C429" s="211"/>
      <c r="D429" s="212" t="s">
        <v>77</v>
      </c>
      <c r="E429" s="224" t="s">
        <v>1341</v>
      </c>
      <c r="F429" s="224" t="s">
        <v>1342</v>
      </c>
      <c r="G429" s="211"/>
      <c r="H429" s="211"/>
      <c r="I429" s="214"/>
      <c r="J429" s="225">
        <f>BK429</f>
        <v>0</v>
      </c>
      <c r="K429" s="211"/>
      <c r="L429" s="216"/>
      <c r="M429" s="217"/>
      <c r="N429" s="218"/>
      <c r="O429" s="218"/>
      <c r="P429" s="219">
        <f>SUM(P430:P435)</f>
        <v>0</v>
      </c>
      <c r="Q429" s="218"/>
      <c r="R429" s="219">
        <f>SUM(R430:R435)</f>
        <v>0.098485399999999987</v>
      </c>
      <c r="S429" s="218"/>
      <c r="T429" s="219">
        <f>SUM(T430:T435)</f>
        <v>0</v>
      </c>
      <c r="U429" s="220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21" t="s">
        <v>88</v>
      </c>
      <c r="AT429" s="222" t="s">
        <v>77</v>
      </c>
      <c r="AU429" s="222" t="s">
        <v>86</v>
      </c>
      <c r="AY429" s="221" t="s">
        <v>162</v>
      </c>
      <c r="BK429" s="223">
        <f>SUM(BK430:BK435)</f>
        <v>0</v>
      </c>
    </row>
    <row r="430" s="2" customFormat="1" ht="24.15" customHeight="1">
      <c r="A430" s="38"/>
      <c r="B430" s="39"/>
      <c r="C430" s="226" t="s">
        <v>1343</v>
      </c>
      <c r="D430" s="226" t="s">
        <v>164</v>
      </c>
      <c r="E430" s="227" t="s">
        <v>1344</v>
      </c>
      <c r="F430" s="228" t="s">
        <v>1345</v>
      </c>
      <c r="G430" s="229" t="s">
        <v>167</v>
      </c>
      <c r="H430" s="230">
        <v>75.757999999999996</v>
      </c>
      <c r="I430" s="231"/>
      <c r="J430" s="232">
        <f>ROUND(I430*H430,2)</f>
        <v>0</v>
      </c>
      <c r="K430" s="233"/>
      <c r="L430" s="44"/>
      <c r="M430" s="234" t="s">
        <v>1</v>
      </c>
      <c r="N430" s="235" t="s">
        <v>43</v>
      </c>
      <c r="O430" s="91"/>
      <c r="P430" s="236">
        <f>O430*H430</f>
        <v>0</v>
      </c>
      <c r="Q430" s="236">
        <v>0</v>
      </c>
      <c r="R430" s="236">
        <f>Q430*H430</f>
        <v>0</v>
      </c>
      <c r="S430" s="236">
        <v>0</v>
      </c>
      <c r="T430" s="236">
        <f>S430*H430</f>
        <v>0</v>
      </c>
      <c r="U430" s="237" t="s">
        <v>1</v>
      </c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8" t="s">
        <v>238</v>
      </c>
      <c r="AT430" s="238" t="s">
        <v>164</v>
      </c>
      <c r="AU430" s="238" t="s">
        <v>88</v>
      </c>
      <c r="AY430" s="17" t="s">
        <v>162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7" t="s">
        <v>86</v>
      </c>
      <c r="BK430" s="239">
        <f>ROUND(I430*H430,2)</f>
        <v>0</v>
      </c>
      <c r="BL430" s="17" t="s">
        <v>238</v>
      </c>
      <c r="BM430" s="238" t="s">
        <v>1346</v>
      </c>
    </row>
    <row r="431" s="13" customFormat="1">
      <c r="A431" s="13"/>
      <c r="B431" s="240"/>
      <c r="C431" s="241"/>
      <c r="D431" s="242" t="s">
        <v>178</v>
      </c>
      <c r="E431" s="243" t="s">
        <v>1</v>
      </c>
      <c r="F431" s="244" t="s">
        <v>1347</v>
      </c>
      <c r="G431" s="241"/>
      <c r="H431" s="245">
        <v>68.757999999999996</v>
      </c>
      <c r="I431" s="246"/>
      <c r="J431" s="241"/>
      <c r="K431" s="241"/>
      <c r="L431" s="247"/>
      <c r="M431" s="248"/>
      <c r="N431" s="249"/>
      <c r="O431" s="249"/>
      <c r="P431" s="249"/>
      <c r="Q431" s="249"/>
      <c r="R431" s="249"/>
      <c r="S431" s="249"/>
      <c r="T431" s="249"/>
      <c r="U431" s="250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1" t="s">
        <v>178</v>
      </c>
      <c r="AU431" s="251" t="s">
        <v>88</v>
      </c>
      <c r="AV431" s="13" t="s">
        <v>88</v>
      </c>
      <c r="AW431" s="13" t="s">
        <v>34</v>
      </c>
      <c r="AX431" s="13" t="s">
        <v>78</v>
      </c>
      <c r="AY431" s="251" t="s">
        <v>162</v>
      </c>
    </row>
    <row r="432" s="13" customFormat="1">
      <c r="A432" s="13"/>
      <c r="B432" s="240"/>
      <c r="C432" s="241"/>
      <c r="D432" s="242" t="s">
        <v>178</v>
      </c>
      <c r="E432" s="243" t="s">
        <v>1</v>
      </c>
      <c r="F432" s="244" t="s">
        <v>1348</v>
      </c>
      <c r="G432" s="241"/>
      <c r="H432" s="245">
        <v>7</v>
      </c>
      <c r="I432" s="246"/>
      <c r="J432" s="241"/>
      <c r="K432" s="241"/>
      <c r="L432" s="247"/>
      <c r="M432" s="248"/>
      <c r="N432" s="249"/>
      <c r="O432" s="249"/>
      <c r="P432" s="249"/>
      <c r="Q432" s="249"/>
      <c r="R432" s="249"/>
      <c r="S432" s="249"/>
      <c r="T432" s="249"/>
      <c r="U432" s="250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178</v>
      </c>
      <c r="AU432" s="251" t="s">
        <v>88</v>
      </c>
      <c r="AV432" s="13" t="s">
        <v>88</v>
      </c>
      <c r="AW432" s="13" t="s">
        <v>34</v>
      </c>
      <c r="AX432" s="13" t="s">
        <v>78</v>
      </c>
      <c r="AY432" s="251" t="s">
        <v>162</v>
      </c>
    </row>
    <row r="433" s="14" customFormat="1">
      <c r="A433" s="14"/>
      <c r="B433" s="263"/>
      <c r="C433" s="264"/>
      <c r="D433" s="242" t="s">
        <v>178</v>
      </c>
      <c r="E433" s="265" t="s">
        <v>1</v>
      </c>
      <c r="F433" s="266" t="s">
        <v>320</v>
      </c>
      <c r="G433" s="264"/>
      <c r="H433" s="267">
        <v>75.757999999999996</v>
      </c>
      <c r="I433" s="268"/>
      <c r="J433" s="264"/>
      <c r="K433" s="264"/>
      <c r="L433" s="269"/>
      <c r="M433" s="270"/>
      <c r="N433" s="271"/>
      <c r="O433" s="271"/>
      <c r="P433" s="271"/>
      <c r="Q433" s="271"/>
      <c r="R433" s="271"/>
      <c r="S433" s="271"/>
      <c r="T433" s="271"/>
      <c r="U433" s="272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3" t="s">
        <v>178</v>
      </c>
      <c r="AU433" s="273" t="s">
        <v>88</v>
      </c>
      <c r="AV433" s="14" t="s">
        <v>168</v>
      </c>
      <c r="AW433" s="14" t="s">
        <v>34</v>
      </c>
      <c r="AX433" s="14" t="s">
        <v>86</v>
      </c>
      <c r="AY433" s="273" t="s">
        <v>162</v>
      </c>
    </row>
    <row r="434" s="2" customFormat="1" ht="14.4" customHeight="1">
      <c r="A434" s="38"/>
      <c r="B434" s="39"/>
      <c r="C434" s="252" t="s">
        <v>1349</v>
      </c>
      <c r="D434" s="252" t="s">
        <v>218</v>
      </c>
      <c r="E434" s="253" t="s">
        <v>1350</v>
      </c>
      <c r="F434" s="254" t="s">
        <v>1351</v>
      </c>
      <c r="G434" s="255" t="s">
        <v>167</v>
      </c>
      <c r="H434" s="256">
        <v>75.757999999999996</v>
      </c>
      <c r="I434" s="257"/>
      <c r="J434" s="258">
        <f>ROUND(I434*H434,2)</f>
        <v>0</v>
      </c>
      <c r="K434" s="259"/>
      <c r="L434" s="260"/>
      <c r="M434" s="261" t="s">
        <v>1</v>
      </c>
      <c r="N434" s="262" t="s">
        <v>43</v>
      </c>
      <c r="O434" s="91"/>
      <c r="P434" s="236">
        <f>O434*H434</f>
        <v>0</v>
      </c>
      <c r="Q434" s="236">
        <v>0.0012999999999999999</v>
      </c>
      <c r="R434" s="236">
        <f>Q434*H434</f>
        <v>0.098485399999999987</v>
      </c>
      <c r="S434" s="236">
        <v>0</v>
      </c>
      <c r="T434" s="236">
        <f>S434*H434</f>
        <v>0</v>
      </c>
      <c r="U434" s="237" t="s">
        <v>1</v>
      </c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8" t="s">
        <v>323</v>
      </c>
      <c r="AT434" s="238" t="s">
        <v>218</v>
      </c>
      <c r="AU434" s="238" t="s">
        <v>88</v>
      </c>
      <c r="AY434" s="17" t="s">
        <v>162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7" t="s">
        <v>86</v>
      </c>
      <c r="BK434" s="239">
        <f>ROUND(I434*H434,2)</f>
        <v>0</v>
      </c>
      <c r="BL434" s="17" t="s">
        <v>238</v>
      </c>
      <c r="BM434" s="238" t="s">
        <v>1352</v>
      </c>
    </row>
    <row r="435" s="2" customFormat="1" ht="24.15" customHeight="1">
      <c r="A435" s="38"/>
      <c r="B435" s="39"/>
      <c r="C435" s="226" t="s">
        <v>1353</v>
      </c>
      <c r="D435" s="226" t="s">
        <v>164</v>
      </c>
      <c r="E435" s="227" t="s">
        <v>1354</v>
      </c>
      <c r="F435" s="228" t="s">
        <v>1355</v>
      </c>
      <c r="G435" s="229" t="s">
        <v>414</v>
      </c>
      <c r="H435" s="278"/>
      <c r="I435" s="231"/>
      <c r="J435" s="232">
        <f>ROUND(I435*H435,2)</f>
        <v>0</v>
      </c>
      <c r="K435" s="233"/>
      <c r="L435" s="44"/>
      <c r="M435" s="234" t="s">
        <v>1</v>
      </c>
      <c r="N435" s="235" t="s">
        <v>43</v>
      </c>
      <c r="O435" s="91"/>
      <c r="P435" s="236">
        <f>O435*H435</f>
        <v>0</v>
      </c>
      <c r="Q435" s="236">
        <v>0</v>
      </c>
      <c r="R435" s="236">
        <f>Q435*H435</f>
        <v>0</v>
      </c>
      <c r="S435" s="236">
        <v>0</v>
      </c>
      <c r="T435" s="236">
        <f>S435*H435</f>
        <v>0</v>
      </c>
      <c r="U435" s="237" t="s">
        <v>1</v>
      </c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8" t="s">
        <v>238</v>
      </c>
      <c r="AT435" s="238" t="s">
        <v>164</v>
      </c>
      <c r="AU435" s="238" t="s">
        <v>88</v>
      </c>
      <c r="AY435" s="17" t="s">
        <v>162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7" t="s">
        <v>86</v>
      </c>
      <c r="BK435" s="239">
        <f>ROUND(I435*H435,2)</f>
        <v>0</v>
      </c>
      <c r="BL435" s="17" t="s">
        <v>238</v>
      </c>
      <c r="BM435" s="238" t="s">
        <v>1356</v>
      </c>
    </row>
    <row r="436" s="12" customFormat="1" ht="25.92" customHeight="1">
      <c r="A436" s="12"/>
      <c r="B436" s="210"/>
      <c r="C436" s="211"/>
      <c r="D436" s="212" t="s">
        <v>77</v>
      </c>
      <c r="E436" s="213" t="s">
        <v>1357</v>
      </c>
      <c r="F436" s="213" t="s">
        <v>1358</v>
      </c>
      <c r="G436" s="211"/>
      <c r="H436" s="211"/>
      <c r="I436" s="214"/>
      <c r="J436" s="215">
        <f>BK436</f>
        <v>0</v>
      </c>
      <c r="K436" s="211"/>
      <c r="L436" s="216"/>
      <c r="M436" s="217"/>
      <c r="N436" s="218"/>
      <c r="O436" s="218"/>
      <c r="P436" s="219">
        <f>SUM(P437:P441)</f>
        <v>0</v>
      </c>
      <c r="Q436" s="218"/>
      <c r="R436" s="219">
        <f>SUM(R437:R441)</f>
        <v>0</v>
      </c>
      <c r="S436" s="218"/>
      <c r="T436" s="219">
        <f>SUM(T437:T441)</f>
        <v>0</v>
      </c>
      <c r="U436" s="220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1" t="s">
        <v>86</v>
      </c>
      <c r="AT436" s="222" t="s">
        <v>77</v>
      </c>
      <c r="AU436" s="222" t="s">
        <v>78</v>
      </c>
      <c r="AY436" s="221" t="s">
        <v>162</v>
      </c>
      <c r="BK436" s="223">
        <f>SUM(BK437:BK441)</f>
        <v>0</v>
      </c>
    </row>
    <row r="437" s="2" customFormat="1" ht="24.15" customHeight="1">
      <c r="A437" s="38"/>
      <c r="B437" s="39"/>
      <c r="C437" s="226" t="s">
        <v>1359</v>
      </c>
      <c r="D437" s="226" t="s">
        <v>164</v>
      </c>
      <c r="E437" s="227" t="s">
        <v>1360</v>
      </c>
      <c r="F437" s="228" t="s">
        <v>1361</v>
      </c>
      <c r="G437" s="229" t="s">
        <v>256</v>
      </c>
      <c r="H437" s="230">
        <v>4</v>
      </c>
      <c r="I437" s="231"/>
      <c r="J437" s="232">
        <f>ROUND(I437*H437,2)</f>
        <v>0</v>
      </c>
      <c r="K437" s="233"/>
      <c r="L437" s="44"/>
      <c r="M437" s="234" t="s">
        <v>1</v>
      </c>
      <c r="N437" s="235" t="s">
        <v>43</v>
      </c>
      <c r="O437" s="91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6">
        <f>S437*H437</f>
        <v>0</v>
      </c>
      <c r="U437" s="237" t="s">
        <v>1</v>
      </c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8" t="s">
        <v>168</v>
      </c>
      <c r="AT437" s="238" t="s">
        <v>164</v>
      </c>
      <c r="AU437" s="238" t="s">
        <v>86</v>
      </c>
      <c r="AY437" s="17" t="s">
        <v>162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7" t="s">
        <v>86</v>
      </c>
      <c r="BK437" s="239">
        <f>ROUND(I437*H437,2)</f>
        <v>0</v>
      </c>
      <c r="BL437" s="17" t="s">
        <v>168</v>
      </c>
      <c r="BM437" s="238" t="s">
        <v>1362</v>
      </c>
    </row>
    <row r="438" s="2" customFormat="1">
      <c r="A438" s="38"/>
      <c r="B438" s="39"/>
      <c r="C438" s="40"/>
      <c r="D438" s="242" t="s">
        <v>340</v>
      </c>
      <c r="E438" s="40"/>
      <c r="F438" s="274" t="s">
        <v>1363</v>
      </c>
      <c r="G438" s="40"/>
      <c r="H438" s="40"/>
      <c r="I438" s="275"/>
      <c r="J438" s="40"/>
      <c r="K438" s="40"/>
      <c r="L438" s="44"/>
      <c r="M438" s="276"/>
      <c r="N438" s="277"/>
      <c r="O438" s="91"/>
      <c r="P438" s="91"/>
      <c r="Q438" s="91"/>
      <c r="R438" s="91"/>
      <c r="S438" s="91"/>
      <c r="T438" s="91"/>
      <c r="U438" s="92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340</v>
      </c>
      <c r="AU438" s="17" t="s">
        <v>86</v>
      </c>
    </row>
    <row r="439" s="2" customFormat="1" ht="24.15" customHeight="1">
      <c r="A439" s="38"/>
      <c r="B439" s="39"/>
      <c r="C439" s="226" t="s">
        <v>1364</v>
      </c>
      <c r="D439" s="226" t="s">
        <v>164</v>
      </c>
      <c r="E439" s="227" t="s">
        <v>1365</v>
      </c>
      <c r="F439" s="228" t="s">
        <v>1366</v>
      </c>
      <c r="G439" s="229" t="s">
        <v>256</v>
      </c>
      <c r="H439" s="230">
        <v>3</v>
      </c>
      <c r="I439" s="231"/>
      <c r="J439" s="232">
        <f>ROUND(I439*H439,2)</f>
        <v>0</v>
      </c>
      <c r="K439" s="233"/>
      <c r="L439" s="44"/>
      <c r="M439" s="234" t="s">
        <v>1</v>
      </c>
      <c r="N439" s="235" t="s">
        <v>43</v>
      </c>
      <c r="O439" s="91"/>
      <c r="P439" s="236">
        <f>O439*H439</f>
        <v>0</v>
      </c>
      <c r="Q439" s="236">
        <v>0</v>
      </c>
      <c r="R439" s="236">
        <f>Q439*H439</f>
        <v>0</v>
      </c>
      <c r="S439" s="236">
        <v>0</v>
      </c>
      <c r="T439" s="236">
        <f>S439*H439</f>
        <v>0</v>
      </c>
      <c r="U439" s="237" t="s">
        <v>1</v>
      </c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8" t="s">
        <v>168</v>
      </c>
      <c r="AT439" s="238" t="s">
        <v>164</v>
      </c>
      <c r="AU439" s="238" t="s">
        <v>86</v>
      </c>
      <c r="AY439" s="17" t="s">
        <v>162</v>
      </c>
      <c r="BE439" s="239">
        <f>IF(N439="základní",J439,0)</f>
        <v>0</v>
      </c>
      <c r="BF439" s="239">
        <f>IF(N439="snížená",J439,0)</f>
        <v>0</v>
      </c>
      <c r="BG439" s="239">
        <f>IF(N439="zákl. přenesená",J439,0)</f>
        <v>0</v>
      </c>
      <c r="BH439" s="239">
        <f>IF(N439="sníž. přenesená",J439,0)</f>
        <v>0</v>
      </c>
      <c r="BI439" s="239">
        <f>IF(N439="nulová",J439,0)</f>
        <v>0</v>
      </c>
      <c r="BJ439" s="17" t="s">
        <v>86</v>
      </c>
      <c r="BK439" s="239">
        <f>ROUND(I439*H439,2)</f>
        <v>0</v>
      </c>
      <c r="BL439" s="17" t="s">
        <v>168</v>
      </c>
      <c r="BM439" s="238" t="s">
        <v>1367</v>
      </c>
    </row>
    <row r="440" s="2" customFormat="1">
      <c r="A440" s="38"/>
      <c r="B440" s="39"/>
      <c r="C440" s="40"/>
      <c r="D440" s="242" t="s">
        <v>340</v>
      </c>
      <c r="E440" s="40"/>
      <c r="F440" s="274" t="s">
        <v>1368</v>
      </c>
      <c r="G440" s="40"/>
      <c r="H440" s="40"/>
      <c r="I440" s="275"/>
      <c r="J440" s="40"/>
      <c r="K440" s="40"/>
      <c r="L440" s="44"/>
      <c r="M440" s="276"/>
      <c r="N440" s="277"/>
      <c r="O440" s="91"/>
      <c r="P440" s="91"/>
      <c r="Q440" s="91"/>
      <c r="R440" s="91"/>
      <c r="S440" s="91"/>
      <c r="T440" s="91"/>
      <c r="U440" s="92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340</v>
      </c>
      <c r="AU440" s="17" t="s">
        <v>86</v>
      </c>
    </row>
    <row r="441" s="2" customFormat="1" ht="24.15" customHeight="1">
      <c r="A441" s="38"/>
      <c r="B441" s="39"/>
      <c r="C441" s="226" t="s">
        <v>1369</v>
      </c>
      <c r="D441" s="226" t="s">
        <v>164</v>
      </c>
      <c r="E441" s="227" t="s">
        <v>1370</v>
      </c>
      <c r="F441" s="228" t="s">
        <v>1371</v>
      </c>
      <c r="G441" s="229" t="s">
        <v>303</v>
      </c>
      <c r="H441" s="230">
        <v>1</v>
      </c>
      <c r="I441" s="231"/>
      <c r="J441" s="232">
        <f>ROUND(I441*H441,2)</f>
        <v>0</v>
      </c>
      <c r="K441" s="233"/>
      <c r="L441" s="44"/>
      <c r="M441" s="234" t="s">
        <v>1</v>
      </c>
      <c r="N441" s="235" t="s">
        <v>43</v>
      </c>
      <c r="O441" s="91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6">
        <f>S441*H441</f>
        <v>0</v>
      </c>
      <c r="U441" s="237" t="s">
        <v>1</v>
      </c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8" t="s">
        <v>168</v>
      </c>
      <c r="AT441" s="238" t="s">
        <v>164</v>
      </c>
      <c r="AU441" s="238" t="s">
        <v>86</v>
      </c>
      <c r="AY441" s="17" t="s">
        <v>162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7" t="s">
        <v>86</v>
      </c>
      <c r="BK441" s="239">
        <f>ROUND(I441*H441,2)</f>
        <v>0</v>
      </c>
      <c r="BL441" s="17" t="s">
        <v>168</v>
      </c>
      <c r="BM441" s="238" t="s">
        <v>1372</v>
      </c>
    </row>
    <row r="442" s="12" customFormat="1" ht="25.92" customHeight="1">
      <c r="A442" s="12"/>
      <c r="B442" s="210"/>
      <c r="C442" s="211"/>
      <c r="D442" s="212" t="s">
        <v>77</v>
      </c>
      <c r="E442" s="213" t="s">
        <v>1373</v>
      </c>
      <c r="F442" s="213" t="s">
        <v>1374</v>
      </c>
      <c r="G442" s="211"/>
      <c r="H442" s="211"/>
      <c r="I442" s="214"/>
      <c r="J442" s="215">
        <f>BK442</f>
        <v>0</v>
      </c>
      <c r="K442" s="211"/>
      <c r="L442" s="216"/>
      <c r="M442" s="217"/>
      <c r="N442" s="218"/>
      <c r="O442" s="218"/>
      <c r="P442" s="219">
        <f>SUM(P443:P451)</f>
        <v>0</v>
      </c>
      <c r="Q442" s="218"/>
      <c r="R442" s="219">
        <f>SUM(R443:R451)</f>
        <v>0.01136</v>
      </c>
      <c r="S442" s="218"/>
      <c r="T442" s="219">
        <f>SUM(T443:T451)</f>
        <v>0</v>
      </c>
      <c r="U442" s="220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1" t="s">
        <v>173</v>
      </c>
      <c r="AT442" s="222" t="s">
        <v>77</v>
      </c>
      <c r="AU442" s="222" t="s">
        <v>78</v>
      </c>
      <c r="AY442" s="221" t="s">
        <v>162</v>
      </c>
      <c r="BK442" s="223">
        <f>SUM(BK443:BK451)</f>
        <v>0</v>
      </c>
    </row>
    <row r="443" s="2" customFormat="1" ht="14.4" customHeight="1">
      <c r="A443" s="38"/>
      <c r="B443" s="39"/>
      <c r="C443" s="226" t="s">
        <v>1375</v>
      </c>
      <c r="D443" s="226" t="s">
        <v>164</v>
      </c>
      <c r="E443" s="227" t="s">
        <v>1376</v>
      </c>
      <c r="F443" s="228" t="s">
        <v>1377</v>
      </c>
      <c r="G443" s="229" t="s">
        <v>256</v>
      </c>
      <c r="H443" s="230">
        <v>1</v>
      </c>
      <c r="I443" s="231"/>
      <c r="J443" s="232">
        <f>ROUND(I443*H443,2)</f>
        <v>0</v>
      </c>
      <c r="K443" s="233"/>
      <c r="L443" s="44"/>
      <c r="M443" s="234" t="s">
        <v>1</v>
      </c>
      <c r="N443" s="235" t="s">
        <v>43</v>
      </c>
      <c r="O443" s="91"/>
      <c r="P443" s="236">
        <f>O443*H443</f>
        <v>0</v>
      </c>
      <c r="Q443" s="236">
        <v>0.0013600000000000001</v>
      </c>
      <c r="R443" s="236">
        <f>Q443*H443</f>
        <v>0.0013600000000000001</v>
      </c>
      <c r="S443" s="236">
        <v>0</v>
      </c>
      <c r="T443" s="236">
        <f>S443*H443</f>
        <v>0</v>
      </c>
      <c r="U443" s="237" t="s">
        <v>1</v>
      </c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38" t="s">
        <v>446</v>
      </c>
      <c r="AT443" s="238" t="s">
        <v>164</v>
      </c>
      <c r="AU443" s="238" t="s">
        <v>86</v>
      </c>
      <c r="AY443" s="17" t="s">
        <v>162</v>
      </c>
      <c r="BE443" s="239">
        <f>IF(N443="základní",J443,0)</f>
        <v>0</v>
      </c>
      <c r="BF443" s="239">
        <f>IF(N443="snížená",J443,0)</f>
        <v>0</v>
      </c>
      <c r="BG443" s="239">
        <f>IF(N443="zákl. přenesená",J443,0)</f>
        <v>0</v>
      </c>
      <c r="BH443" s="239">
        <f>IF(N443="sníž. přenesená",J443,0)</f>
        <v>0</v>
      </c>
      <c r="BI443" s="239">
        <f>IF(N443="nulová",J443,0)</f>
        <v>0</v>
      </c>
      <c r="BJ443" s="17" t="s">
        <v>86</v>
      </c>
      <c r="BK443" s="239">
        <f>ROUND(I443*H443,2)</f>
        <v>0</v>
      </c>
      <c r="BL443" s="17" t="s">
        <v>446</v>
      </c>
      <c r="BM443" s="238" t="s">
        <v>1378</v>
      </c>
    </row>
    <row r="444" s="2" customFormat="1" ht="24.15" customHeight="1">
      <c r="A444" s="38"/>
      <c r="B444" s="39"/>
      <c r="C444" s="252" t="s">
        <v>1379</v>
      </c>
      <c r="D444" s="252" t="s">
        <v>218</v>
      </c>
      <c r="E444" s="253" t="s">
        <v>1380</v>
      </c>
      <c r="F444" s="254" t="s">
        <v>1381</v>
      </c>
      <c r="G444" s="255" t="s">
        <v>256</v>
      </c>
      <c r="H444" s="256">
        <v>1</v>
      </c>
      <c r="I444" s="257"/>
      <c r="J444" s="258">
        <f>ROUND(I444*H444,2)</f>
        <v>0</v>
      </c>
      <c r="K444" s="259"/>
      <c r="L444" s="260"/>
      <c r="M444" s="261" t="s">
        <v>1</v>
      </c>
      <c r="N444" s="262" t="s">
        <v>43</v>
      </c>
      <c r="O444" s="91"/>
      <c r="P444" s="236">
        <f>O444*H444</f>
        <v>0</v>
      </c>
      <c r="Q444" s="236">
        <v>0.01</v>
      </c>
      <c r="R444" s="236">
        <f>Q444*H444</f>
        <v>0.01</v>
      </c>
      <c r="S444" s="236">
        <v>0</v>
      </c>
      <c r="T444" s="236">
        <f>S444*H444</f>
        <v>0</v>
      </c>
      <c r="U444" s="237" t="s">
        <v>1</v>
      </c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8" t="s">
        <v>539</v>
      </c>
      <c r="AT444" s="238" t="s">
        <v>218</v>
      </c>
      <c r="AU444" s="238" t="s">
        <v>86</v>
      </c>
      <c r="AY444" s="17" t="s">
        <v>162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7" t="s">
        <v>86</v>
      </c>
      <c r="BK444" s="239">
        <f>ROUND(I444*H444,2)</f>
        <v>0</v>
      </c>
      <c r="BL444" s="17" t="s">
        <v>539</v>
      </c>
      <c r="BM444" s="238" t="s">
        <v>1382</v>
      </c>
    </row>
    <row r="445" s="2" customFormat="1" ht="14.4" customHeight="1">
      <c r="A445" s="38"/>
      <c r="B445" s="39"/>
      <c r="C445" s="226" t="s">
        <v>1383</v>
      </c>
      <c r="D445" s="226" t="s">
        <v>164</v>
      </c>
      <c r="E445" s="227" t="s">
        <v>1384</v>
      </c>
      <c r="F445" s="228" t="s">
        <v>1385</v>
      </c>
      <c r="G445" s="229" t="s">
        <v>256</v>
      </c>
      <c r="H445" s="230">
        <v>2</v>
      </c>
      <c r="I445" s="231"/>
      <c r="J445" s="232">
        <f>ROUND(I445*H445,2)</f>
        <v>0</v>
      </c>
      <c r="K445" s="233"/>
      <c r="L445" s="44"/>
      <c r="M445" s="234" t="s">
        <v>1</v>
      </c>
      <c r="N445" s="235" t="s">
        <v>43</v>
      </c>
      <c r="O445" s="91"/>
      <c r="P445" s="236">
        <f>O445*H445</f>
        <v>0</v>
      </c>
      <c r="Q445" s="236">
        <v>0</v>
      </c>
      <c r="R445" s="236">
        <f>Q445*H445</f>
        <v>0</v>
      </c>
      <c r="S445" s="236">
        <v>0</v>
      </c>
      <c r="T445" s="236">
        <f>S445*H445</f>
        <v>0</v>
      </c>
      <c r="U445" s="237" t="s">
        <v>1</v>
      </c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8" t="s">
        <v>446</v>
      </c>
      <c r="AT445" s="238" t="s">
        <v>164</v>
      </c>
      <c r="AU445" s="238" t="s">
        <v>86</v>
      </c>
      <c r="AY445" s="17" t="s">
        <v>162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7" t="s">
        <v>86</v>
      </c>
      <c r="BK445" s="239">
        <f>ROUND(I445*H445,2)</f>
        <v>0</v>
      </c>
      <c r="BL445" s="17" t="s">
        <v>446</v>
      </c>
      <c r="BM445" s="238" t="s">
        <v>1386</v>
      </c>
    </row>
    <row r="446" s="2" customFormat="1">
      <c r="A446" s="38"/>
      <c r="B446" s="39"/>
      <c r="C446" s="40"/>
      <c r="D446" s="242" t="s">
        <v>340</v>
      </c>
      <c r="E446" s="40"/>
      <c r="F446" s="274" t="s">
        <v>1387</v>
      </c>
      <c r="G446" s="40"/>
      <c r="H446" s="40"/>
      <c r="I446" s="275"/>
      <c r="J446" s="40"/>
      <c r="K446" s="40"/>
      <c r="L446" s="44"/>
      <c r="M446" s="276"/>
      <c r="N446" s="277"/>
      <c r="O446" s="91"/>
      <c r="P446" s="91"/>
      <c r="Q446" s="91"/>
      <c r="R446" s="91"/>
      <c r="S446" s="91"/>
      <c r="T446" s="91"/>
      <c r="U446" s="92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340</v>
      </c>
      <c r="AU446" s="17" t="s">
        <v>86</v>
      </c>
    </row>
    <row r="447" s="2" customFormat="1" ht="14.4" customHeight="1">
      <c r="A447" s="38"/>
      <c r="B447" s="39"/>
      <c r="C447" s="252" t="s">
        <v>1388</v>
      </c>
      <c r="D447" s="252" t="s">
        <v>218</v>
      </c>
      <c r="E447" s="253" t="s">
        <v>1389</v>
      </c>
      <c r="F447" s="254" t="s">
        <v>1390</v>
      </c>
      <c r="G447" s="255" t="s">
        <v>256</v>
      </c>
      <c r="H447" s="256">
        <v>2</v>
      </c>
      <c r="I447" s="257"/>
      <c r="J447" s="258">
        <f>ROUND(I447*H447,2)</f>
        <v>0</v>
      </c>
      <c r="K447" s="259"/>
      <c r="L447" s="260"/>
      <c r="M447" s="261" t="s">
        <v>1</v>
      </c>
      <c r="N447" s="262" t="s">
        <v>43</v>
      </c>
      <c r="O447" s="91"/>
      <c r="P447" s="236">
        <f>O447*H447</f>
        <v>0</v>
      </c>
      <c r="Q447" s="236">
        <v>0</v>
      </c>
      <c r="R447" s="236">
        <f>Q447*H447</f>
        <v>0</v>
      </c>
      <c r="S447" s="236">
        <v>0</v>
      </c>
      <c r="T447" s="236">
        <f>S447*H447</f>
        <v>0</v>
      </c>
      <c r="U447" s="237" t="s">
        <v>1</v>
      </c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38" t="s">
        <v>1105</v>
      </c>
      <c r="AT447" s="238" t="s">
        <v>218</v>
      </c>
      <c r="AU447" s="238" t="s">
        <v>86</v>
      </c>
      <c r="AY447" s="17" t="s">
        <v>162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7" t="s">
        <v>86</v>
      </c>
      <c r="BK447" s="239">
        <f>ROUND(I447*H447,2)</f>
        <v>0</v>
      </c>
      <c r="BL447" s="17" t="s">
        <v>446</v>
      </c>
      <c r="BM447" s="238" t="s">
        <v>1391</v>
      </c>
    </row>
    <row r="448" s="2" customFormat="1">
      <c r="A448" s="38"/>
      <c r="B448" s="39"/>
      <c r="C448" s="40"/>
      <c r="D448" s="242" t="s">
        <v>340</v>
      </c>
      <c r="E448" s="40"/>
      <c r="F448" s="274" t="s">
        <v>1387</v>
      </c>
      <c r="G448" s="40"/>
      <c r="H448" s="40"/>
      <c r="I448" s="275"/>
      <c r="J448" s="40"/>
      <c r="K448" s="40"/>
      <c r="L448" s="44"/>
      <c r="M448" s="276"/>
      <c r="N448" s="277"/>
      <c r="O448" s="91"/>
      <c r="P448" s="91"/>
      <c r="Q448" s="91"/>
      <c r="R448" s="91"/>
      <c r="S448" s="91"/>
      <c r="T448" s="91"/>
      <c r="U448" s="92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340</v>
      </c>
      <c r="AU448" s="17" t="s">
        <v>86</v>
      </c>
    </row>
    <row r="449" s="2" customFormat="1" ht="24.15" customHeight="1">
      <c r="A449" s="38"/>
      <c r="B449" s="39"/>
      <c r="C449" s="226" t="s">
        <v>1392</v>
      </c>
      <c r="D449" s="226" t="s">
        <v>164</v>
      </c>
      <c r="E449" s="227" t="s">
        <v>1393</v>
      </c>
      <c r="F449" s="228" t="s">
        <v>1394</v>
      </c>
      <c r="G449" s="229" t="s">
        <v>256</v>
      </c>
      <c r="H449" s="230">
        <v>2</v>
      </c>
      <c r="I449" s="231"/>
      <c r="J449" s="232">
        <f>ROUND(I449*H449,2)</f>
        <v>0</v>
      </c>
      <c r="K449" s="233"/>
      <c r="L449" s="44"/>
      <c r="M449" s="234" t="s">
        <v>1</v>
      </c>
      <c r="N449" s="235" t="s">
        <v>43</v>
      </c>
      <c r="O449" s="91"/>
      <c r="P449" s="236">
        <f>O449*H449</f>
        <v>0</v>
      </c>
      <c r="Q449" s="236">
        <v>0</v>
      </c>
      <c r="R449" s="236">
        <f>Q449*H449</f>
        <v>0</v>
      </c>
      <c r="S449" s="236">
        <v>0</v>
      </c>
      <c r="T449" s="236">
        <f>S449*H449</f>
        <v>0</v>
      </c>
      <c r="U449" s="237" t="s">
        <v>1</v>
      </c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8" t="s">
        <v>446</v>
      </c>
      <c r="AT449" s="238" t="s">
        <v>164</v>
      </c>
      <c r="AU449" s="238" t="s">
        <v>86</v>
      </c>
      <c r="AY449" s="17" t="s">
        <v>162</v>
      </c>
      <c r="BE449" s="239">
        <f>IF(N449="základní",J449,0)</f>
        <v>0</v>
      </c>
      <c r="BF449" s="239">
        <f>IF(N449="snížená",J449,0)</f>
        <v>0</v>
      </c>
      <c r="BG449" s="239">
        <f>IF(N449="zákl. přenesená",J449,0)</f>
        <v>0</v>
      </c>
      <c r="BH449" s="239">
        <f>IF(N449="sníž. přenesená",J449,0)</f>
        <v>0</v>
      </c>
      <c r="BI449" s="239">
        <f>IF(N449="nulová",J449,0)</f>
        <v>0</v>
      </c>
      <c r="BJ449" s="17" t="s">
        <v>86</v>
      </c>
      <c r="BK449" s="239">
        <f>ROUND(I449*H449,2)</f>
        <v>0</v>
      </c>
      <c r="BL449" s="17" t="s">
        <v>446</v>
      </c>
      <c r="BM449" s="238" t="s">
        <v>1395</v>
      </c>
    </row>
    <row r="450" s="2" customFormat="1" ht="37.8" customHeight="1">
      <c r="A450" s="38"/>
      <c r="B450" s="39"/>
      <c r="C450" s="226" t="s">
        <v>1396</v>
      </c>
      <c r="D450" s="226" t="s">
        <v>164</v>
      </c>
      <c r="E450" s="227" t="s">
        <v>1397</v>
      </c>
      <c r="F450" s="228" t="s">
        <v>1398</v>
      </c>
      <c r="G450" s="229" t="s">
        <v>266</v>
      </c>
      <c r="H450" s="230">
        <v>100</v>
      </c>
      <c r="I450" s="231"/>
      <c r="J450" s="232">
        <f>ROUND(I450*H450,2)</f>
        <v>0</v>
      </c>
      <c r="K450" s="233"/>
      <c r="L450" s="44"/>
      <c r="M450" s="234" t="s">
        <v>1</v>
      </c>
      <c r="N450" s="235" t="s">
        <v>43</v>
      </c>
      <c r="O450" s="91"/>
      <c r="P450" s="236">
        <f>O450*H450</f>
        <v>0</v>
      </c>
      <c r="Q450" s="236">
        <v>0</v>
      </c>
      <c r="R450" s="236">
        <f>Q450*H450</f>
        <v>0</v>
      </c>
      <c r="S450" s="236">
        <v>0</v>
      </c>
      <c r="T450" s="236">
        <f>S450*H450</f>
        <v>0</v>
      </c>
      <c r="U450" s="237" t="s">
        <v>1</v>
      </c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8" t="s">
        <v>446</v>
      </c>
      <c r="AT450" s="238" t="s">
        <v>164</v>
      </c>
      <c r="AU450" s="238" t="s">
        <v>86</v>
      </c>
      <c r="AY450" s="17" t="s">
        <v>162</v>
      </c>
      <c r="BE450" s="239">
        <f>IF(N450="základní",J450,0)</f>
        <v>0</v>
      </c>
      <c r="BF450" s="239">
        <f>IF(N450="snížená",J450,0)</f>
        <v>0</v>
      </c>
      <c r="BG450" s="239">
        <f>IF(N450="zákl. přenesená",J450,0)</f>
        <v>0</v>
      </c>
      <c r="BH450" s="239">
        <f>IF(N450="sníž. přenesená",J450,0)</f>
        <v>0</v>
      </c>
      <c r="BI450" s="239">
        <f>IF(N450="nulová",J450,0)</f>
        <v>0</v>
      </c>
      <c r="BJ450" s="17" t="s">
        <v>86</v>
      </c>
      <c r="BK450" s="239">
        <f>ROUND(I450*H450,2)</f>
        <v>0</v>
      </c>
      <c r="BL450" s="17" t="s">
        <v>446</v>
      </c>
      <c r="BM450" s="238" t="s">
        <v>1399</v>
      </c>
    </row>
    <row r="451" s="2" customFormat="1">
      <c r="A451" s="38"/>
      <c r="B451" s="39"/>
      <c r="C451" s="40"/>
      <c r="D451" s="242" t="s">
        <v>340</v>
      </c>
      <c r="E451" s="40"/>
      <c r="F451" s="274" t="s">
        <v>1400</v>
      </c>
      <c r="G451" s="40"/>
      <c r="H451" s="40"/>
      <c r="I451" s="275"/>
      <c r="J451" s="40"/>
      <c r="K451" s="40"/>
      <c r="L451" s="44"/>
      <c r="M451" s="295"/>
      <c r="N451" s="296"/>
      <c r="O451" s="281"/>
      <c r="P451" s="281"/>
      <c r="Q451" s="281"/>
      <c r="R451" s="281"/>
      <c r="S451" s="281"/>
      <c r="T451" s="281"/>
      <c r="U451" s="297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340</v>
      </c>
      <c r="AU451" s="17" t="s">
        <v>86</v>
      </c>
    </row>
    <row r="452" s="2" customFormat="1" ht="6.96" customHeight="1">
      <c r="A452" s="38"/>
      <c r="B452" s="66"/>
      <c r="C452" s="67"/>
      <c r="D452" s="67"/>
      <c r="E452" s="67"/>
      <c r="F452" s="67"/>
      <c r="G452" s="67"/>
      <c r="H452" s="67"/>
      <c r="I452" s="67"/>
      <c r="J452" s="67"/>
      <c r="K452" s="67"/>
      <c r="L452" s="44"/>
      <c r="M452" s="38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</row>
  </sheetData>
  <sheetProtection sheet="1" autoFilter="0" formatColumns="0" formatRows="0" objects="1" scenarios="1" spinCount="100000" saltValue="FJ3ICHavS3cnEsgqjneuf0NbMlG0/9zjE8Q8x8yCY6EYHqS7sLzbxEIzg9KRmDVEfl0jnkustf0r3V0lgy3Msw==" hashValue="zJZZfUIAdfbJQym2Hoqzam2SM9Nop9MytMZ9lOzndz/d//dewUBtr2gc0sPfOK8L6VJNaBp1ioAaLoaESMwsZw==" algorithmName="SHA-512" password="C1E4"/>
  <autoFilter ref="C133:K451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1401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ROUND((SUM(BE132:BE263)),  2)</f>
        <v>0</v>
      </c>
      <c r="G33" s="38"/>
      <c r="H33" s="38"/>
      <c r="I33" s="164">
        <v>0.20999999999999999</v>
      </c>
      <c r="J33" s="163">
        <f>ROUND(((SUM(BE132:BE263))*I33),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ROUND((SUM(BF132:BF263)),  2)</f>
        <v>0</v>
      </c>
      <c r="G34" s="38"/>
      <c r="H34" s="38"/>
      <c r="I34" s="164">
        <v>0.14999999999999999</v>
      </c>
      <c r="J34" s="163">
        <f>ROUND(((SUM(BF132:BF263))*I34),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ROUND((SUM(BG132:BG263)),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ROUND((SUM(BH132:BH263)),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ROUND((SUM(BI132:BI263)),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005 - Oprava přístřešku a zpevněných ploch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424</v>
      </c>
      <c r="E97" s="191"/>
      <c r="F97" s="191"/>
      <c r="G97" s="191"/>
      <c r="H97" s="191"/>
      <c r="I97" s="191"/>
      <c r="J97" s="192">
        <f>J133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8"/>
      <c r="C98" s="189"/>
      <c r="D98" s="190" t="s">
        <v>761</v>
      </c>
      <c r="E98" s="191"/>
      <c r="F98" s="191"/>
      <c r="G98" s="191"/>
      <c r="H98" s="191"/>
      <c r="I98" s="191"/>
      <c r="J98" s="192">
        <f>J136</f>
        <v>0</v>
      </c>
      <c r="K98" s="189"/>
      <c r="L98" s="19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8"/>
      <c r="C99" s="189"/>
      <c r="D99" s="190" t="s">
        <v>135</v>
      </c>
      <c r="E99" s="191"/>
      <c r="F99" s="191"/>
      <c r="G99" s="191"/>
      <c r="H99" s="191"/>
      <c r="I99" s="191"/>
      <c r="J99" s="192">
        <f>J138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136</v>
      </c>
      <c r="E100" s="196"/>
      <c r="F100" s="196"/>
      <c r="G100" s="196"/>
      <c r="H100" s="196"/>
      <c r="I100" s="196"/>
      <c r="J100" s="197">
        <f>J139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137</v>
      </c>
      <c r="E101" s="196"/>
      <c r="F101" s="196"/>
      <c r="G101" s="196"/>
      <c r="H101" s="196"/>
      <c r="I101" s="196"/>
      <c r="J101" s="197">
        <f>J170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138</v>
      </c>
      <c r="E102" s="196"/>
      <c r="F102" s="196"/>
      <c r="G102" s="196"/>
      <c r="H102" s="196"/>
      <c r="I102" s="196"/>
      <c r="J102" s="197">
        <f>J175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1402</v>
      </c>
      <c r="E103" s="196"/>
      <c r="F103" s="196"/>
      <c r="G103" s="196"/>
      <c r="H103" s="196"/>
      <c r="I103" s="196"/>
      <c r="J103" s="197">
        <f>J177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139</v>
      </c>
      <c r="E104" s="196"/>
      <c r="F104" s="196"/>
      <c r="G104" s="196"/>
      <c r="H104" s="196"/>
      <c r="I104" s="196"/>
      <c r="J104" s="197">
        <f>J179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846</v>
      </c>
      <c r="E105" s="196"/>
      <c r="F105" s="196"/>
      <c r="G105" s="196"/>
      <c r="H105" s="196"/>
      <c r="I105" s="196"/>
      <c r="J105" s="197">
        <f>J203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1403</v>
      </c>
      <c r="E106" s="196"/>
      <c r="F106" s="196"/>
      <c r="G106" s="196"/>
      <c r="H106" s="196"/>
      <c r="I106" s="196"/>
      <c r="J106" s="197">
        <f>J210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847</v>
      </c>
      <c r="E107" s="196"/>
      <c r="F107" s="196"/>
      <c r="G107" s="196"/>
      <c r="H107" s="196"/>
      <c r="I107" s="196"/>
      <c r="J107" s="197">
        <f>J225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427</v>
      </c>
      <c r="E108" s="196"/>
      <c r="F108" s="196"/>
      <c r="G108" s="196"/>
      <c r="H108" s="196"/>
      <c r="I108" s="196"/>
      <c r="J108" s="197">
        <f>J235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142</v>
      </c>
      <c r="E109" s="196"/>
      <c r="F109" s="196"/>
      <c r="G109" s="196"/>
      <c r="H109" s="196"/>
      <c r="I109" s="196"/>
      <c r="J109" s="197">
        <f>J244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143</v>
      </c>
      <c r="E110" s="191"/>
      <c r="F110" s="191"/>
      <c r="G110" s="191"/>
      <c r="H110" s="191"/>
      <c r="I110" s="191"/>
      <c r="J110" s="192">
        <f>J248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4"/>
      <c r="C111" s="133"/>
      <c r="D111" s="195" t="s">
        <v>144</v>
      </c>
      <c r="E111" s="196"/>
      <c r="F111" s="196"/>
      <c r="G111" s="196"/>
      <c r="H111" s="196"/>
      <c r="I111" s="196"/>
      <c r="J111" s="197">
        <f>J249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432</v>
      </c>
      <c r="E112" s="196"/>
      <c r="F112" s="196"/>
      <c r="G112" s="196"/>
      <c r="H112" s="196"/>
      <c r="I112" s="196"/>
      <c r="J112" s="197">
        <f>J255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146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3" t="str">
        <f>E7</f>
        <v>Sedlčany ON - oprava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128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005 - Oprava přístřešku a zpevněných ploch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žst. Sedlčany</v>
      </c>
      <c r="G126" s="40"/>
      <c r="H126" s="40"/>
      <c r="I126" s="32" t="s">
        <v>22</v>
      </c>
      <c r="J126" s="79" t="str">
        <f>IF(J12="","",J12)</f>
        <v>14. 7. 2020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Správa železnic, státní organizace</v>
      </c>
      <c r="G128" s="40"/>
      <c r="H128" s="40"/>
      <c r="I128" s="32" t="s">
        <v>32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30</v>
      </c>
      <c r="D129" s="40"/>
      <c r="E129" s="40"/>
      <c r="F129" s="27" t="str">
        <f>IF(E18="","",E18)</f>
        <v>Vyplň údaj</v>
      </c>
      <c r="G129" s="40"/>
      <c r="H129" s="40"/>
      <c r="I129" s="32" t="s">
        <v>35</v>
      </c>
      <c r="J129" s="36" t="str">
        <f>E24</f>
        <v>L. Ulrich, DiS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9"/>
      <c r="B131" s="200"/>
      <c r="C131" s="201" t="s">
        <v>147</v>
      </c>
      <c r="D131" s="202" t="s">
        <v>63</v>
      </c>
      <c r="E131" s="202" t="s">
        <v>59</v>
      </c>
      <c r="F131" s="202" t="s">
        <v>60</v>
      </c>
      <c r="G131" s="202" t="s">
        <v>148</v>
      </c>
      <c r="H131" s="202" t="s">
        <v>149</v>
      </c>
      <c r="I131" s="202" t="s">
        <v>150</v>
      </c>
      <c r="J131" s="203" t="s">
        <v>132</v>
      </c>
      <c r="K131" s="204" t="s">
        <v>151</v>
      </c>
      <c r="L131" s="205"/>
      <c r="M131" s="100" t="s">
        <v>1</v>
      </c>
      <c r="N131" s="101" t="s">
        <v>42</v>
      </c>
      <c r="O131" s="101" t="s">
        <v>152</v>
      </c>
      <c r="P131" s="101" t="s">
        <v>153</v>
      </c>
      <c r="Q131" s="101" t="s">
        <v>154</v>
      </c>
      <c r="R131" s="101" t="s">
        <v>155</v>
      </c>
      <c r="S131" s="101" t="s">
        <v>156</v>
      </c>
      <c r="T131" s="101" t="s">
        <v>157</v>
      </c>
      <c r="U131" s="102" t="s">
        <v>158</v>
      </c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</row>
    <row r="132" s="2" customFormat="1" ht="22.8" customHeight="1">
      <c r="A132" s="38"/>
      <c r="B132" s="39"/>
      <c r="C132" s="107" t="s">
        <v>159</v>
      </c>
      <c r="D132" s="40"/>
      <c r="E132" s="40"/>
      <c r="F132" s="40"/>
      <c r="G132" s="40"/>
      <c r="H132" s="40"/>
      <c r="I132" s="40"/>
      <c r="J132" s="206">
        <f>BK132</f>
        <v>0</v>
      </c>
      <c r="K132" s="40"/>
      <c r="L132" s="44"/>
      <c r="M132" s="103"/>
      <c r="N132" s="207"/>
      <c r="O132" s="104"/>
      <c r="P132" s="208">
        <f>P133+P136+P138+P248</f>
        <v>0</v>
      </c>
      <c r="Q132" s="104"/>
      <c r="R132" s="208">
        <f>R133+R136+R138+R248</f>
        <v>164.30926800000003</v>
      </c>
      <c r="S132" s="104"/>
      <c r="T132" s="208">
        <f>T133+T136+T138+T248</f>
        <v>87.525760000000005</v>
      </c>
      <c r="U132" s="105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77</v>
      </c>
      <c r="AU132" s="17" t="s">
        <v>134</v>
      </c>
      <c r="BK132" s="209">
        <f>BK133+BK136+BK138+BK248</f>
        <v>0</v>
      </c>
    </row>
    <row r="133" s="12" customFormat="1" ht="25.92" customHeight="1">
      <c r="A133" s="12"/>
      <c r="B133" s="210"/>
      <c r="C133" s="211"/>
      <c r="D133" s="212" t="s">
        <v>77</v>
      </c>
      <c r="E133" s="213" t="s">
        <v>434</v>
      </c>
      <c r="F133" s="213" t="s">
        <v>435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</v>
      </c>
      <c r="S133" s="218"/>
      <c r="T133" s="219">
        <f>SUM(T134:T135)</f>
        <v>0</v>
      </c>
      <c r="U133" s="220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168</v>
      </c>
      <c r="AT133" s="222" t="s">
        <v>77</v>
      </c>
      <c r="AU133" s="222" t="s">
        <v>78</v>
      </c>
      <c r="AY133" s="221" t="s">
        <v>162</v>
      </c>
      <c r="BK133" s="223">
        <f>SUM(BK134:BK135)</f>
        <v>0</v>
      </c>
    </row>
    <row r="134" s="2" customFormat="1" ht="14.4" customHeight="1">
      <c r="A134" s="38"/>
      <c r="B134" s="39"/>
      <c r="C134" s="226" t="s">
        <v>86</v>
      </c>
      <c r="D134" s="226" t="s">
        <v>164</v>
      </c>
      <c r="E134" s="227" t="s">
        <v>436</v>
      </c>
      <c r="F134" s="228" t="s">
        <v>435</v>
      </c>
      <c r="G134" s="229" t="s">
        <v>1</v>
      </c>
      <c r="H134" s="230">
        <v>0</v>
      </c>
      <c r="I134" s="231"/>
      <c r="J134" s="232">
        <f>ROUND(I134*H134,2)</f>
        <v>0</v>
      </c>
      <c r="K134" s="233"/>
      <c r="L134" s="44"/>
      <c r="M134" s="234" t="s">
        <v>1</v>
      </c>
      <c r="N134" s="235" t="s">
        <v>43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6">
        <f>S134*H134</f>
        <v>0</v>
      </c>
      <c r="U134" s="23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437</v>
      </c>
      <c r="AT134" s="238" t="s">
        <v>164</v>
      </c>
      <c r="AU134" s="238" t="s">
        <v>86</v>
      </c>
      <c r="AY134" s="17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86</v>
      </c>
      <c r="BK134" s="239">
        <f>ROUND(I134*H134,2)</f>
        <v>0</v>
      </c>
      <c r="BL134" s="17" t="s">
        <v>437</v>
      </c>
      <c r="BM134" s="238" t="s">
        <v>1404</v>
      </c>
    </row>
    <row r="135" s="2" customFormat="1">
      <c r="A135" s="38"/>
      <c r="B135" s="39"/>
      <c r="C135" s="40"/>
      <c r="D135" s="242" t="s">
        <v>340</v>
      </c>
      <c r="E135" s="40"/>
      <c r="F135" s="274" t="s">
        <v>439</v>
      </c>
      <c r="G135" s="40"/>
      <c r="H135" s="40"/>
      <c r="I135" s="275"/>
      <c r="J135" s="40"/>
      <c r="K135" s="40"/>
      <c r="L135" s="44"/>
      <c r="M135" s="276"/>
      <c r="N135" s="277"/>
      <c r="O135" s="91"/>
      <c r="P135" s="91"/>
      <c r="Q135" s="91"/>
      <c r="R135" s="91"/>
      <c r="S135" s="91"/>
      <c r="T135" s="91"/>
      <c r="U135" s="92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340</v>
      </c>
      <c r="AU135" s="17" t="s">
        <v>86</v>
      </c>
    </row>
    <row r="136" s="12" customFormat="1" ht="25.92" customHeight="1">
      <c r="A136" s="12"/>
      <c r="B136" s="210"/>
      <c r="C136" s="211"/>
      <c r="D136" s="212" t="s">
        <v>77</v>
      </c>
      <c r="E136" s="213" t="s">
        <v>709</v>
      </c>
      <c r="F136" s="213" t="s">
        <v>763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0</v>
      </c>
      <c r="S136" s="218"/>
      <c r="T136" s="219">
        <f>T137</f>
        <v>0</v>
      </c>
      <c r="U136" s="220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86</v>
      </c>
      <c r="AT136" s="222" t="s">
        <v>77</v>
      </c>
      <c r="AU136" s="222" t="s">
        <v>78</v>
      </c>
      <c r="AY136" s="221" t="s">
        <v>162</v>
      </c>
      <c r="BK136" s="223">
        <f>BK137</f>
        <v>0</v>
      </c>
    </row>
    <row r="137" s="2" customFormat="1" ht="49.05" customHeight="1">
      <c r="A137" s="38"/>
      <c r="B137" s="39"/>
      <c r="C137" s="226" t="s">
        <v>88</v>
      </c>
      <c r="D137" s="226" t="s">
        <v>164</v>
      </c>
      <c r="E137" s="227" t="s">
        <v>306</v>
      </c>
      <c r="F137" s="228" t="s">
        <v>764</v>
      </c>
      <c r="G137" s="229" t="s">
        <v>303</v>
      </c>
      <c r="H137" s="230">
        <v>1</v>
      </c>
      <c r="I137" s="231"/>
      <c r="J137" s="232">
        <f>ROUND(I137*H137,2)</f>
        <v>0</v>
      </c>
      <c r="K137" s="233"/>
      <c r="L137" s="44"/>
      <c r="M137" s="234" t="s">
        <v>1</v>
      </c>
      <c r="N137" s="235" t="s">
        <v>43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6">
        <f>S137*H137</f>
        <v>0</v>
      </c>
      <c r="U137" s="23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168</v>
      </c>
      <c r="AT137" s="238" t="s">
        <v>164</v>
      </c>
      <c r="AU137" s="238" t="s">
        <v>86</v>
      </c>
      <c r="AY137" s="17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86</v>
      </c>
      <c r="BK137" s="239">
        <f>ROUND(I137*H137,2)</f>
        <v>0</v>
      </c>
      <c r="BL137" s="17" t="s">
        <v>168</v>
      </c>
      <c r="BM137" s="238" t="s">
        <v>1405</v>
      </c>
    </row>
    <row r="138" s="12" customFormat="1" ht="25.92" customHeight="1">
      <c r="A138" s="12"/>
      <c r="B138" s="210"/>
      <c r="C138" s="211"/>
      <c r="D138" s="212" t="s">
        <v>77</v>
      </c>
      <c r="E138" s="213" t="s">
        <v>160</v>
      </c>
      <c r="F138" s="213" t="s">
        <v>161</v>
      </c>
      <c r="G138" s="211"/>
      <c r="H138" s="211"/>
      <c r="I138" s="214"/>
      <c r="J138" s="215">
        <f>BK138</f>
        <v>0</v>
      </c>
      <c r="K138" s="211"/>
      <c r="L138" s="216"/>
      <c r="M138" s="217"/>
      <c r="N138" s="218"/>
      <c r="O138" s="218"/>
      <c r="P138" s="219">
        <f>P139+P170+P175+P177+P179+P203+P210+P225+P235+P244</f>
        <v>0</v>
      </c>
      <c r="Q138" s="218"/>
      <c r="R138" s="219">
        <f>R139+R170+R175+R177+R179+R203+R210+R225+R235+R244</f>
        <v>164.07367800000003</v>
      </c>
      <c r="S138" s="218"/>
      <c r="T138" s="219">
        <f>T139+T170+T175+T177+T179+T203+T210+T225+T235+T244</f>
        <v>87.325760000000002</v>
      </c>
      <c r="U138" s="22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86</v>
      </c>
      <c r="AT138" s="222" t="s">
        <v>77</v>
      </c>
      <c r="AU138" s="222" t="s">
        <v>78</v>
      </c>
      <c r="AY138" s="221" t="s">
        <v>162</v>
      </c>
      <c r="BK138" s="223">
        <f>BK139+BK170+BK175+BK177+BK179+BK203+BK210+BK225+BK235+BK244</f>
        <v>0</v>
      </c>
    </row>
    <row r="139" s="12" customFormat="1" ht="22.8" customHeight="1">
      <c r="A139" s="12"/>
      <c r="B139" s="210"/>
      <c r="C139" s="211"/>
      <c r="D139" s="212" t="s">
        <v>77</v>
      </c>
      <c r="E139" s="224" t="s">
        <v>86</v>
      </c>
      <c r="F139" s="224" t="s">
        <v>163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SUM(P140:P169)</f>
        <v>0</v>
      </c>
      <c r="Q139" s="218"/>
      <c r="R139" s="219">
        <f>SUM(R140:R169)</f>
        <v>0</v>
      </c>
      <c r="S139" s="218"/>
      <c r="T139" s="219">
        <f>SUM(T140:T169)</f>
        <v>8.4150000000000009</v>
      </c>
      <c r="U139" s="220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86</v>
      </c>
      <c r="AT139" s="222" t="s">
        <v>77</v>
      </c>
      <c r="AU139" s="222" t="s">
        <v>86</v>
      </c>
      <c r="AY139" s="221" t="s">
        <v>162</v>
      </c>
      <c r="BK139" s="223">
        <f>SUM(BK140:BK169)</f>
        <v>0</v>
      </c>
    </row>
    <row r="140" s="2" customFormat="1" ht="24.15" customHeight="1">
      <c r="A140" s="38"/>
      <c r="B140" s="39"/>
      <c r="C140" s="226" t="s">
        <v>173</v>
      </c>
      <c r="D140" s="226" t="s">
        <v>164</v>
      </c>
      <c r="E140" s="227" t="s">
        <v>1406</v>
      </c>
      <c r="F140" s="228" t="s">
        <v>1407</v>
      </c>
      <c r="G140" s="229" t="s">
        <v>167</v>
      </c>
      <c r="H140" s="230">
        <v>196.80000000000001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168</v>
      </c>
      <c r="AT140" s="238" t="s">
        <v>164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168</v>
      </c>
      <c r="BM140" s="238" t="s">
        <v>1408</v>
      </c>
    </row>
    <row r="141" s="13" customFormat="1">
      <c r="A141" s="13"/>
      <c r="B141" s="240"/>
      <c r="C141" s="241"/>
      <c r="D141" s="242" t="s">
        <v>178</v>
      </c>
      <c r="E141" s="243" t="s">
        <v>1</v>
      </c>
      <c r="F141" s="244" t="s">
        <v>1409</v>
      </c>
      <c r="G141" s="241"/>
      <c r="H141" s="245">
        <v>78.200000000000003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49"/>
      <c r="U141" s="250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178</v>
      </c>
      <c r="AU141" s="251" t="s">
        <v>88</v>
      </c>
      <c r="AV141" s="13" t="s">
        <v>88</v>
      </c>
      <c r="AW141" s="13" t="s">
        <v>34</v>
      </c>
      <c r="AX141" s="13" t="s">
        <v>78</v>
      </c>
      <c r="AY141" s="251" t="s">
        <v>162</v>
      </c>
    </row>
    <row r="142" s="13" customFormat="1">
      <c r="A142" s="13"/>
      <c r="B142" s="240"/>
      <c r="C142" s="241"/>
      <c r="D142" s="242" t="s">
        <v>178</v>
      </c>
      <c r="E142" s="243" t="s">
        <v>1</v>
      </c>
      <c r="F142" s="244" t="s">
        <v>1410</v>
      </c>
      <c r="G142" s="241"/>
      <c r="H142" s="245">
        <v>16.800000000000001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49"/>
      <c r="U142" s="25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178</v>
      </c>
      <c r="AU142" s="251" t="s">
        <v>88</v>
      </c>
      <c r="AV142" s="13" t="s">
        <v>88</v>
      </c>
      <c r="AW142" s="13" t="s">
        <v>34</v>
      </c>
      <c r="AX142" s="13" t="s">
        <v>78</v>
      </c>
      <c r="AY142" s="251" t="s">
        <v>162</v>
      </c>
    </row>
    <row r="143" s="13" customFormat="1">
      <c r="A143" s="13"/>
      <c r="B143" s="240"/>
      <c r="C143" s="241"/>
      <c r="D143" s="242" t="s">
        <v>178</v>
      </c>
      <c r="E143" s="243" t="s">
        <v>1</v>
      </c>
      <c r="F143" s="244" t="s">
        <v>1411</v>
      </c>
      <c r="G143" s="241"/>
      <c r="H143" s="245">
        <v>10.800000000000001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49"/>
      <c r="U143" s="250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178</v>
      </c>
      <c r="AU143" s="251" t="s">
        <v>88</v>
      </c>
      <c r="AV143" s="13" t="s">
        <v>88</v>
      </c>
      <c r="AW143" s="13" t="s">
        <v>34</v>
      </c>
      <c r="AX143" s="13" t="s">
        <v>78</v>
      </c>
      <c r="AY143" s="251" t="s">
        <v>162</v>
      </c>
    </row>
    <row r="144" s="15" customFormat="1">
      <c r="A144" s="15"/>
      <c r="B144" s="284"/>
      <c r="C144" s="285"/>
      <c r="D144" s="242" t="s">
        <v>178</v>
      </c>
      <c r="E144" s="286" t="s">
        <v>1</v>
      </c>
      <c r="F144" s="287" t="s">
        <v>1412</v>
      </c>
      <c r="G144" s="285"/>
      <c r="H144" s="288">
        <v>105.8</v>
      </c>
      <c r="I144" s="289"/>
      <c r="J144" s="285"/>
      <c r="K144" s="285"/>
      <c r="L144" s="290"/>
      <c r="M144" s="291"/>
      <c r="N144" s="292"/>
      <c r="O144" s="292"/>
      <c r="P144" s="292"/>
      <c r="Q144" s="292"/>
      <c r="R144" s="292"/>
      <c r="S144" s="292"/>
      <c r="T144" s="292"/>
      <c r="U144" s="293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94" t="s">
        <v>178</v>
      </c>
      <c r="AU144" s="294" t="s">
        <v>88</v>
      </c>
      <c r="AV144" s="15" t="s">
        <v>173</v>
      </c>
      <c r="AW144" s="15" t="s">
        <v>34</v>
      </c>
      <c r="AX144" s="15" t="s">
        <v>78</v>
      </c>
      <c r="AY144" s="294" t="s">
        <v>162</v>
      </c>
    </row>
    <row r="145" s="13" customFormat="1">
      <c r="A145" s="13"/>
      <c r="B145" s="240"/>
      <c r="C145" s="241"/>
      <c r="D145" s="242" t="s">
        <v>178</v>
      </c>
      <c r="E145" s="243" t="s">
        <v>1</v>
      </c>
      <c r="F145" s="244" t="s">
        <v>1413</v>
      </c>
      <c r="G145" s="241"/>
      <c r="H145" s="245">
        <v>80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49"/>
      <c r="U145" s="25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178</v>
      </c>
      <c r="AU145" s="251" t="s">
        <v>88</v>
      </c>
      <c r="AV145" s="13" t="s">
        <v>88</v>
      </c>
      <c r="AW145" s="13" t="s">
        <v>34</v>
      </c>
      <c r="AX145" s="13" t="s">
        <v>78</v>
      </c>
      <c r="AY145" s="251" t="s">
        <v>162</v>
      </c>
    </row>
    <row r="146" s="13" customFormat="1">
      <c r="A146" s="13"/>
      <c r="B146" s="240"/>
      <c r="C146" s="241"/>
      <c r="D146" s="242" t="s">
        <v>178</v>
      </c>
      <c r="E146" s="243" t="s">
        <v>1</v>
      </c>
      <c r="F146" s="244" t="s">
        <v>1414</v>
      </c>
      <c r="G146" s="241"/>
      <c r="H146" s="245">
        <v>11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49"/>
      <c r="U146" s="250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178</v>
      </c>
      <c r="AU146" s="251" t="s">
        <v>88</v>
      </c>
      <c r="AV146" s="13" t="s">
        <v>88</v>
      </c>
      <c r="AW146" s="13" t="s">
        <v>34</v>
      </c>
      <c r="AX146" s="13" t="s">
        <v>78</v>
      </c>
      <c r="AY146" s="251" t="s">
        <v>162</v>
      </c>
    </row>
    <row r="147" s="15" customFormat="1">
      <c r="A147" s="15"/>
      <c r="B147" s="284"/>
      <c r="C147" s="285"/>
      <c r="D147" s="242" t="s">
        <v>178</v>
      </c>
      <c r="E147" s="286" t="s">
        <v>1</v>
      </c>
      <c r="F147" s="287" t="s">
        <v>1415</v>
      </c>
      <c r="G147" s="285"/>
      <c r="H147" s="288">
        <v>91</v>
      </c>
      <c r="I147" s="289"/>
      <c r="J147" s="285"/>
      <c r="K147" s="285"/>
      <c r="L147" s="290"/>
      <c r="M147" s="291"/>
      <c r="N147" s="292"/>
      <c r="O147" s="292"/>
      <c r="P147" s="292"/>
      <c r="Q147" s="292"/>
      <c r="R147" s="292"/>
      <c r="S147" s="292"/>
      <c r="T147" s="292"/>
      <c r="U147" s="293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4" t="s">
        <v>178</v>
      </c>
      <c r="AU147" s="294" t="s">
        <v>88</v>
      </c>
      <c r="AV147" s="15" t="s">
        <v>173</v>
      </c>
      <c r="AW147" s="15" t="s">
        <v>34</v>
      </c>
      <c r="AX147" s="15" t="s">
        <v>78</v>
      </c>
      <c r="AY147" s="294" t="s">
        <v>162</v>
      </c>
    </row>
    <row r="148" s="14" customFormat="1">
      <c r="A148" s="14"/>
      <c r="B148" s="263"/>
      <c r="C148" s="264"/>
      <c r="D148" s="242" t="s">
        <v>178</v>
      </c>
      <c r="E148" s="265" t="s">
        <v>1</v>
      </c>
      <c r="F148" s="266" t="s">
        <v>320</v>
      </c>
      <c r="G148" s="264"/>
      <c r="H148" s="267">
        <v>196.80000000000001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1"/>
      <c r="U148" s="272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3" t="s">
        <v>178</v>
      </c>
      <c r="AU148" s="273" t="s">
        <v>88</v>
      </c>
      <c r="AV148" s="14" t="s">
        <v>168</v>
      </c>
      <c r="AW148" s="14" t="s">
        <v>34</v>
      </c>
      <c r="AX148" s="14" t="s">
        <v>86</v>
      </c>
      <c r="AY148" s="273" t="s">
        <v>162</v>
      </c>
    </row>
    <row r="149" s="2" customFormat="1" ht="24.15" customHeight="1">
      <c r="A149" s="38"/>
      <c r="B149" s="39"/>
      <c r="C149" s="226" t="s">
        <v>168</v>
      </c>
      <c r="D149" s="226" t="s">
        <v>164</v>
      </c>
      <c r="E149" s="227" t="s">
        <v>1416</v>
      </c>
      <c r="F149" s="228" t="s">
        <v>1417</v>
      </c>
      <c r="G149" s="229" t="s">
        <v>176</v>
      </c>
      <c r="H149" s="230">
        <v>19.68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168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168</v>
      </c>
      <c r="BM149" s="238" t="s">
        <v>1418</v>
      </c>
    </row>
    <row r="150" s="2" customFormat="1">
      <c r="A150" s="38"/>
      <c r="B150" s="39"/>
      <c r="C150" s="40"/>
      <c r="D150" s="242" t="s">
        <v>340</v>
      </c>
      <c r="E150" s="40"/>
      <c r="F150" s="274" t="s">
        <v>1419</v>
      </c>
      <c r="G150" s="40"/>
      <c r="H150" s="40"/>
      <c r="I150" s="275"/>
      <c r="J150" s="40"/>
      <c r="K150" s="40"/>
      <c r="L150" s="44"/>
      <c r="M150" s="276"/>
      <c r="N150" s="277"/>
      <c r="O150" s="91"/>
      <c r="P150" s="91"/>
      <c r="Q150" s="91"/>
      <c r="R150" s="91"/>
      <c r="S150" s="91"/>
      <c r="T150" s="91"/>
      <c r="U150" s="92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340</v>
      </c>
      <c r="AU150" s="17" t="s">
        <v>88</v>
      </c>
    </row>
    <row r="151" s="13" customFormat="1">
      <c r="A151" s="13"/>
      <c r="B151" s="240"/>
      <c r="C151" s="241"/>
      <c r="D151" s="242" t="s">
        <v>178</v>
      </c>
      <c r="E151" s="243" t="s">
        <v>1</v>
      </c>
      <c r="F151" s="244" t="s">
        <v>1420</v>
      </c>
      <c r="G151" s="241"/>
      <c r="H151" s="245">
        <v>19.68</v>
      </c>
      <c r="I151" s="246"/>
      <c r="J151" s="241"/>
      <c r="K151" s="241"/>
      <c r="L151" s="247"/>
      <c r="M151" s="248"/>
      <c r="N151" s="249"/>
      <c r="O151" s="249"/>
      <c r="P151" s="249"/>
      <c r="Q151" s="249"/>
      <c r="R151" s="249"/>
      <c r="S151" s="249"/>
      <c r="T151" s="249"/>
      <c r="U151" s="250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1" t="s">
        <v>178</v>
      </c>
      <c r="AU151" s="251" t="s">
        <v>88</v>
      </c>
      <c r="AV151" s="13" t="s">
        <v>88</v>
      </c>
      <c r="AW151" s="13" t="s">
        <v>34</v>
      </c>
      <c r="AX151" s="13" t="s">
        <v>86</v>
      </c>
      <c r="AY151" s="251" t="s">
        <v>162</v>
      </c>
    </row>
    <row r="152" s="2" customFormat="1" ht="24.15" customHeight="1">
      <c r="A152" s="38"/>
      <c r="B152" s="39"/>
      <c r="C152" s="226" t="s">
        <v>184</v>
      </c>
      <c r="D152" s="226" t="s">
        <v>164</v>
      </c>
      <c r="E152" s="227" t="s">
        <v>1421</v>
      </c>
      <c r="F152" s="228" t="s">
        <v>1422</v>
      </c>
      <c r="G152" s="229" t="s">
        <v>167</v>
      </c>
      <c r="H152" s="230">
        <v>33</v>
      </c>
      <c r="I152" s="231"/>
      <c r="J152" s="232">
        <f>ROUND(I152*H152,2)</f>
        <v>0</v>
      </c>
      <c r="K152" s="233"/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0.255</v>
      </c>
      <c r="T152" s="236">
        <f>S152*H152</f>
        <v>8.4150000000000009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168</v>
      </c>
      <c r="AT152" s="238" t="s">
        <v>164</v>
      </c>
      <c r="AU152" s="238" t="s">
        <v>88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168</v>
      </c>
      <c r="BM152" s="238" t="s">
        <v>1423</v>
      </c>
    </row>
    <row r="153" s="13" customFormat="1">
      <c r="A153" s="13"/>
      <c r="B153" s="240"/>
      <c r="C153" s="241"/>
      <c r="D153" s="242" t="s">
        <v>178</v>
      </c>
      <c r="E153" s="243" t="s">
        <v>1</v>
      </c>
      <c r="F153" s="244" t="s">
        <v>1424</v>
      </c>
      <c r="G153" s="241"/>
      <c r="H153" s="245">
        <v>33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49"/>
      <c r="U153" s="250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178</v>
      </c>
      <c r="AU153" s="251" t="s">
        <v>88</v>
      </c>
      <c r="AV153" s="13" t="s">
        <v>88</v>
      </c>
      <c r="AW153" s="13" t="s">
        <v>34</v>
      </c>
      <c r="AX153" s="13" t="s">
        <v>86</v>
      </c>
      <c r="AY153" s="251" t="s">
        <v>162</v>
      </c>
    </row>
    <row r="154" s="2" customFormat="1" ht="24.15" customHeight="1">
      <c r="A154" s="38"/>
      <c r="B154" s="39"/>
      <c r="C154" s="226" t="s">
        <v>189</v>
      </c>
      <c r="D154" s="226" t="s">
        <v>164</v>
      </c>
      <c r="E154" s="227" t="s">
        <v>1425</v>
      </c>
      <c r="F154" s="228" t="s">
        <v>1426</v>
      </c>
      <c r="G154" s="229" t="s">
        <v>167</v>
      </c>
      <c r="H154" s="230">
        <v>33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168</v>
      </c>
      <c r="AT154" s="238" t="s">
        <v>164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168</v>
      </c>
      <c r="BM154" s="238" t="s">
        <v>1427</v>
      </c>
    </row>
    <row r="155" s="2" customFormat="1" ht="24.15" customHeight="1">
      <c r="A155" s="38"/>
      <c r="B155" s="39"/>
      <c r="C155" s="226" t="s">
        <v>194</v>
      </c>
      <c r="D155" s="226" t="s">
        <v>164</v>
      </c>
      <c r="E155" s="227" t="s">
        <v>180</v>
      </c>
      <c r="F155" s="228" t="s">
        <v>181</v>
      </c>
      <c r="G155" s="229" t="s">
        <v>176</v>
      </c>
      <c r="H155" s="230">
        <v>74.280000000000001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1428</v>
      </c>
    </row>
    <row r="156" s="13" customFormat="1">
      <c r="A156" s="13"/>
      <c r="B156" s="240"/>
      <c r="C156" s="241"/>
      <c r="D156" s="242" t="s">
        <v>178</v>
      </c>
      <c r="E156" s="243" t="s">
        <v>1</v>
      </c>
      <c r="F156" s="244" t="s">
        <v>1429</v>
      </c>
      <c r="G156" s="241"/>
      <c r="H156" s="245">
        <v>34.799999999999997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49"/>
      <c r="U156" s="25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178</v>
      </c>
      <c r="AU156" s="251" t="s">
        <v>88</v>
      </c>
      <c r="AV156" s="13" t="s">
        <v>88</v>
      </c>
      <c r="AW156" s="13" t="s">
        <v>34</v>
      </c>
      <c r="AX156" s="13" t="s">
        <v>78</v>
      </c>
      <c r="AY156" s="251" t="s">
        <v>162</v>
      </c>
    </row>
    <row r="157" s="13" customFormat="1">
      <c r="A157" s="13"/>
      <c r="B157" s="240"/>
      <c r="C157" s="241"/>
      <c r="D157" s="242" t="s">
        <v>178</v>
      </c>
      <c r="E157" s="243" t="s">
        <v>1</v>
      </c>
      <c r="F157" s="244" t="s">
        <v>1430</v>
      </c>
      <c r="G157" s="241"/>
      <c r="H157" s="245">
        <v>39.479999999999997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49"/>
      <c r="U157" s="250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178</v>
      </c>
      <c r="AU157" s="251" t="s">
        <v>88</v>
      </c>
      <c r="AV157" s="13" t="s">
        <v>88</v>
      </c>
      <c r="AW157" s="13" t="s">
        <v>34</v>
      </c>
      <c r="AX157" s="13" t="s">
        <v>78</v>
      </c>
      <c r="AY157" s="251" t="s">
        <v>162</v>
      </c>
    </row>
    <row r="158" s="14" customFormat="1">
      <c r="A158" s="14"/>
      <c r="B158" s="263"/>
      <c r="C158" s="264"/>
      <c r="D158" s="242" t="s">
        <v>178</v>
      </c>
      <c r="E158" s="265" t="s">
        <v>1</v>
      </c>
      <c r="F158" s="266" t="s">
        <v>320</v>
      </c>
      <c r="G158" s="264"/>
      <c r="H158" s="267">
        <v>74.280000000000001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1"/>
      <c r="U158" s="272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3" t="s">
        <v>178</v>
      </c>
      <c r="AU158" s="273" t="s">
        <v>88</v>
      </c>
      <c r="AV158" s="14" t="s">
        <v>168</v>
      </c>
      <c r="AW158" s="14" t="s">
        <v>34</v>
      </c>
      <c r="AX158" s="14" t="s">
        <v>86</v>
      </c>
      <c r="AY158" s="273" t="s">
        <v>162</v>
      </c>
    </row>
    <row r="159" s="2" customFormat="1" ht="14.4" customHeight="1">
      <c r="A159" s="38"/>
      <c r="B159" s="39"/>
      <c r="C159" s="226" t="s">
        <v>198</v>
      </c>
      <c r="D159" s="226" t="s">
        <v>164</v>
      </c>
      <c r="E159" s="227" t="s">
        <v>1431</v>
      </c>
      <c r="F159" s="228" t="s">
        <v>1432</v>
      </c>
      <c r="G159" s="229" t="s">
        <v>167</v>
      </c>
      <c r="H159" s="230">
        <v>196.80000000000001</v>
      </c>
      <c r="I159" s="231"/>
      <c r="J159" s="232">
        <f>ROUND(I159*H159,2)</f>
        <v>0</v>
      </c>
      <c r="K159" s="233"/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168</v>
      </c>
      <c r="AT159" s="238" t="s">
        <v>164</v>
      </c>
      <c r="AU159" s="238" t="s">
        <v>88</v>
      </c>
      <c r="AY159" s="17" t="s">
        <v>162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86</v>
      </c>
      <c r="BK159" s="239">
        <f>ROUND(I159*H159,2)</f>
        <v>0</v>
      </c>
      <c r="BL159" s="17" t="s">
        <v>168</v>
      </c>
      <c r="BM159" s="238" t="s">
        <v>1433</v>
      </c>
    </row>
    <row r="160" s="2" customFormat="1" ht="24.15" customHeight="1">
      <c r="A160" s="38"/>
      <c r="B160" s="39"/>
      <c r="C160" s="226" t="s">
        <v>202</v>
      </c>
      <c r="D160" s="226" t="s">
        <v>164</v>
      </c>
      <c r="E160" s="227" t="s">
        <v>1434</v>
      </c>
      <c r="F160" s="228" t="s">
        <v>1435</v>
      </c>
      <c r="G160" s="229" t="s">
        <v>176</v>
      </c>
      <c r="H160" s="230">
        <v>136.62000000000001</v>
      </c>
      <c r="I160" s="231"/>
      <c r="J160" s="232">
        <f>ROUND(I160*H160,2)</f>
        <v>0</v>
      </c>
      <c r="K160" s="233"/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6">
        <f>S160*H160</f>
        <v>0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168</v>
      </c>
      <c r="AT160" s="238" t="s">
        <v>164</v>
      </c>
      <c r="AU160" s="238" t="s">
        <v>88</v>
      </c>
      <c r="AY160" s="17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86</v>
      </c>
      <c r="BK160" s="239">
        <f>ROUND(I160*H160,2)</f>
        <v>0</v>
      </c>
      <c r="BL160" s="17" t="s">
        <v>168</v>
      </c>
      <c r="BM160" s="238" t="s">
        <v>1436</v>
      </c>
    </row>
    <row r="161" s="13" customFormat="1">
      <c r="A161" s="13"/>
      <c r="B161" s="240"/>
      <c r="C161" s="241"/>
      <c r="D161" s="242" t="s">
        <v>178</v>
      </c>
      <c r="E161" s="243" t="s">
        <v>1</v>
      </c>
      <c r="F161" s="244" t="s">
        <v>1437</v>
      </c>
      <c r="G161" s="241"/>
      <c r="H161" s="245">
        <v>136.62000000000001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49"/>
      <c r="U161" s="25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178</v>
      </c>
      <c r="AU161" s="251" t="s">
        <v>88</v>
      </c>
      <c r="AV161" s="13" t="s">
        <v>88</v>
      </c>
      <c r="AW161" s="13" t="s">
        <v>34</v>
      </c>
      <c r="AX161" s="13" t="s">
        <v>86</v>
      </c>
      <c r="AY161" s="251" t="s">
        <v>162</v>
      </c>
    </row>
    <row r="162" s="2" customFormat="1" ht="24.15" customHeight="1">
      <c r="A162" s="38"/>
      <c r="B162" s="39"/>
      <c r="C162" s="226" t="s">
        <v>208</v>
      </c>
      <c r="D162" s="226" t="s">
        <v>164</v>
      </c>
      <c r="E162" s="227" t="s">
        <v>185</v>
      </c>
      <c r="F162" s="228" t="s">
        <v>186</v>
      </c>
      <c r="G162" s="229" t="s">
        <v>176</v>
      </c>
      <c r="H162" s="230">
        <v>136.62000000000001</v>
      </c>
      <c r="I162" s="231"/>
      <c r="J162" s="232">
        <f>ROUND(I162*H162,2)</f>
        <v>0</v>
      </c>
      <c r="K162" s="233"/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168</v>
      </c>
      <c r="AT162" s="238" t="s">
        <v>164</v>
      </c>
      <c r="AU162" s="238" t="s">
        <v>88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168</v>
      </c>
      <c r="BM162" s="238" t="s">
        <v>1438</v>
      </c>
    </row>
    <row r="163" s="2" customFormat="1" ht="24.15" customHeight="1">
      <c r="A163" s="38"/>
      <c r="B163" s="39"/>
      <c r="C163" s="226" t="s">
        <v>213</v>
      </c>
      <c r="D163" s="226" t="s">
        <v>164</v>
      </c>
      <c r="E163" s="227" t="s">
        <v>195</v>
      </c>
      <c r="F163" s="228" t="s">
        <v>196</v>
      </c>
      <c r="G163" s="229" t="s">
        <v>176</v>
      </c>
      <c r="H163" s="230">
        <v>136.62000000000001</v>
      </c>
      <c r="I163" s="231"/>
      <c r="J163" s="232">
        <f>ROUND(I163*H163,2)</f>
        <v>0</v>
      </c>
      <c r="K163" s="233"/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168</v>
      </c>
      <c r="AT163" s="238" t="s">
        <v>164</v>
      </c>
      <c r="AU163" s="238" t="s">
        <v>88</v>
      </c>
      <c r="AY163" s="17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86</v>
      </c>
      <c r="BK163" s="239">
        <f>ROUND(I163*H163,2)</f>
        <v>0</v>
      </c>
      <c r="BL163" s="17" t="s">
        <v>168</v>
      </c>
      <c r="BM163" s="238" t="s">
        <v>1439</v>
      </c>
    </row>
    <row r="164" s="2" customFormat="1" ht="14.4" customHeight="1">
      <c r="A164" s="38"/>
      <c r="B164" s="39"/>
      <c r="C164" s="226" t="s">
        <v>217</v>
      </c>
      <c r="D164" s="226" t="s">
        <v>164</v>
      </c>
      <c r="E164" s="227" t="s">
        <v>199</v>
      </c>
      <c r="F164" s="228" t="s">
        <v>200</v>
      </c>
      <c r="G164" s="229" t="s">
        <v>176</v>
      </c>
      <c r="H164" s="230">
        <v>136.62000000000001</v>
      </c>
      <c r="I164" s="231"/>
      <c r="J164" s="232">
        <f>ROUND(I164*H164,2)</f>
        <v>0</v>
      </c>
      <c r="K164" s="233"/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168</v>
      </c>
      <c r="AT164" s="238" t="s">
        <v>164</v>
      </c>
      <c r="AU164" s="238" t="s">
        <v>88</v>
      </c>
      <c r="AY164" s="17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86</v>
      </c>
      <c r="BK164" s="239">
        <f>ROUND(I164*H164,2)</f>
        <v>0</v>
      </c>
      <c r="BL164" s="17" t="s">
        <v>168</v>
      </c>
      <c r="BM164" s="238" t="s">
        <v>1440</v>
      </c>
    </row>
    <row r="165" s="2" customFormat="1" ht="37.8" customHeight="1">
      <c r="A165" s="38"/>
      <c r="B165" s="39"/>
      <c r="C165" s="226" t="s">
        <v>223</v>
      </c>
      <c r="D165" s="226" t="s">
        <v>164</v>
      </c>
      <c r="E165" s="227" t="s">
        <v>1063</v>
      </c>
      <c r="F165" s="228" t="s">
        <v>1441</v>
      </c>
      <c r="G165" s="229" t="s">
        <v>205</v>
      </c>
      <c r="H165" s="230">
        <v>245.916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6">
        <f>S165*H165</f>
        <v>0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168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168</v>
      </c>
      <c r="BM165" s="238" t="s">
        <v>1442</v>
      </c>
    </row>
    <row r="166" s="13" customFormat="1">
      <c r="A166" s="13"/>
      <c r="B166" s="240"/>
      <c r="C166" s="241"/>
      <c r="D166" s="242" t="s">
        <v>178</v>
      </c>
      <c r="E166" s="241"/>
      <c r="F166" s="244" t="s">
        <v>1443</v>
      </c>
      <c r="G166" s="241"/>
      <c r="H166" s="245">
        <v>245.916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49"/>
      <c r="U166" s="250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178</v>
      </c>
      <c r="AU166" s="251" t="s">
        <v>88</v>
      </c>
      <c r="AV166" s="13" t="s">
        <v>88</v>
      </c>
      <c r="AW166" s="13" t="s">
        <v>4</v>
      </c>
      <c r="AX166" s="13" t="s">
        <v>86</v>
      </c>
      <c r="AY166" s="251" t="s">
        <v>162</v>
      </c>
    </row>
    <row r="167" s="2" customFormat="1" ht="24.15" customHeight="1">
      <c r="A167" s="38"/>
      <c r="B167" s="39"/>
      <c r="C167" s="226" t="s">
        <v>227</v>
      </c>
      <c r="D167" s="226" t="s">
        <v>164</v>
      </c>
      <c r="E167" s="227" t="s">
        <v>1444</v>
      </c>
      <c r="F167" s="228" t="s">
        <v>1445</v>
      </c>
      <c r="G167" s="229" t="s">
        <v>176</v>
      </c>
      <c r="H167" s="230">
        <v>74.280000000000001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168</v>
      </c>
      <c r="AT167" s="238" t="s">
        <v>164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168</v>
      </c>
      <c r="BM167" s="238" t="s">
        <v>1446</v>
      </c>
    </row>
    <row r="168" s="2" customFormat="1" ht="14.4" customHeight="1">
      <c r="A168" s="38"/>
      <c r="B168" s="39"/>
      <c r="C168" s="252" t="s">
        <v>8</v>
      </c>
      <c r="D168" s="252" t="s">
        <v>218</v>
      </c>
      <c r="E168" s="253" t="s">
        <v>1447</v>
      </c>
      <c r="F168" s="254" t="s">
        <v>1448</v>
      </c>
      <c r="G168" s="255" t="s">
        <v>205</v>
      </c>
      <c r="H168" s="256">
        <v>148.56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43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198</v>
      </c>
      <c r="AT168" s="238" t="s">
        <v>218</v>
      </c>
      <c r="AU168" s="238" t="s">
        <v>88</v>
      </c>
      <c r="AY168" s="17" t="s">
        <v>162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86</v>
      </c>
      <c r="BK168" s="239">
        <f>ROUND(I168*H168,2)</f>
        <v>0</v>
      </c>
      <c r="BL168" s="17" t="s">
        <v>168</v>
      </c>
      <c r="BM168" s="238" t="s">
        <v>1449</v>
      </c>
    </row>
    <row r="169" s="13" customFormat="1">
      <c r="A169" s="13"/>
      <c r="B169" s="240"/>
      <c r="C169" s="241"/>
      <c r="D169" s="242" t="s">
        <v>178</v>
      </c>
      <c r="E169" s="241"/>
      <c r="F169" s="244" t="s">
        <v>1450</v>
      </c>
      <c r="G169" s="241"/>
      <c r="H169" s="245">
        <v>148.56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49"/>
      <c r="U169" s="250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178</v>
      </c>
      <c r="AU169" s="251" t="s">
        <v>88</v>
      </c>
      <c r="AV169" s="13" t="s">
        <v>88</v>
      </c>
      <c r="AW169" s="13" t="s">
        <v>4</v>
      </c>
      <c r="AX169" s="13" t="s">
        <v>86</v>
      </c>
      <c r="AY169" s="251" t="s">
        <v>162</v>
      </c>
    </row>
    <row r="170" s="12" customFormat="1" ht="22.8" customHeight="1">
      <c r="A170" s="12"/>
      <c r="B170" s="210"/>
      <c r="C170" s="211"/>
      <c r="D170" s="212" t="s">
        <v>77</v>
      </c>
      <c r="E170" s="224" t="s">
        <v>88</v>
      </c>
      <c r="F170" s="224" t="s">
        <v>233</v>
      </c>
      <c r="G170" s="211"/>
      <c r="H170" s="211"/>
      <c r="I170" s="214"/>
      <c r="J170" s="225">
        <f>BK170</f>
        <v>0</v>
      </c>
      <c r="K170" s="211"/>
      <c r="L170" s="216"/>
      <c r="M170" s="217"/>
      <c r="N170" s="218"/>
      <c r="O170" s="218"/>
      <c r="P170" s="219">
        <f>SUM(P171:P174)</f>
        <v>0</v>
      </c>
      <c r="Q170" s="218"/>
      <c r="R170" s="219">
        <f>SUM(R171:R174)</f>
        <v>2.2606109999999999</v>
      </c>
      <c r="S170" s="218"/>
      <c r="T170" s="219">
        <f>SUM(T171:T174)</f>
        <v>0</v>
      </c>
      <c r="U170" s="220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86</v>
      </c>
      <c r="AT170" s="222" t="s">
        <v>77</v>
      </c>
      <c r="AU170" s="222" t="s">
        <v>86</v>
      </c>
      <c r="AY170" s="221" t="s">
        <v>162</v>
      </c>
      <c r="BK170" s="223">
        <f>SUM(BK171:BK174)</f>
        <v>0</v>
      </c>
    </row>
    <row r="171" s="2" customFormat="1" ht="24.15" customHeight="1">
      <c r="A171" s="38"/>
      <c r="B171" s="39"/>
      <c r="C171" s="226" t="s">
        <v>238</v>
      </c>
      <c r="D171" s="226" t="s">
        <v>164</v>
      </c>
      <c r="E171" s="227" t="s">
        <v>1451</v>
      </c>
      <c r="F171" s="228" t="s">
        <v>1452</v>
      </c>
      <c r="G171" s="229" t="s">
        <v>176</v>
      </c>
      <c r="H171" s="230">
        <v>0.90000000000000002</v>
      </c>
      <c r="I171" s="231"/>
      <c r="J171" s="232">
        <f>ROUND(I171*H171,2)</f>
        <v>0</v>
      </c>
      <c r="K171" s="233"/>
      <c r="L171" s="44"/>
      <c r="M171" s="234" t="s">
        <v>1</v>
      </c>
      <c r="N171" s="235" t="s">
        <v>43</v>
      </c>
      <c r="O171" s="91"/>
      <c r="P171" s="236">
        <f>O171*H171</f>
        <v>0</v>
      </c>
      <c r="Q171" s="236">
        <v>2.45329</v>
      </c>
      <c r="R171" s="236">
        <f>Q171*H171</f>
        <v>2.2079610000000001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168</v>
      </c>
      <c r="AT171" s="238" t="s">
        <v>164</v>
      </c>
      <c r="AU171" s="238" t="s">
        <v>88</v>
      </c>
      <c r="AY171" s="17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86</v>
      </c>
      <c r="BK171" s="239">
        <f>ROUND(I171*H171,2)</f>
        <v>0</v>
      </c>
      <c r="BL171" s="17" t="s">
        <v>168</v>
      </c>
      <c r="BM171" s="238" t="s">
        <v>1453</v>
      </c>
    </row>
    <row r="172" s="13" customFormat="1">
      <c r="A172" s="13"/>
      <c r="B172" s="240"/>
      <c r="C172" s="241"/>
      <c r="D172" s="242" t="s">
        <v>178</v>
      </c>
      <c r="E172" s="243" t="s">
        <v>1</v>
      </c>
      <c r="F172" s="244" t="s">
        <v>1454</v>
      </c>
      <c r="G172" s="241"/>
      <c r="H172" s="245">
        <v>0.90000000000000002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49"/>
      <c r="U172" s="250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178</v>
      </c>
      <c r="AU172" s="251" t="s">
        <v>88</v>
      </c>
      <c r="AV172" s="13" t="s">
        <v>88</v>
      </c>
      <c r="AW172" s="13" t="s">
        <v>34</v>
      </c>
      <c r="AX172" s="13" t="s">
        <v>86</v>
      </c>
      <c r="AY172" s="251" t="s">
        <v>162</v>
      </c>
    </row>
    <row r="173" s="2" customFormat="1" ht="14.4" customHeight="1">
      <c r="A173" s="38"/>
      <c r="B173" s="39"/>
      <c r="C173" s="226" t="s">
        <v>243</v>
      </c>
      <c r="D173" s="226" t="s">
        <v>164</v>
      </c>
      <c r="E173" s="227" t="s">
        <v>1455</v>
      </c>
      <c r="F173" s="228" t="s">
        <v>1456</v>
      </c>
      <c r="G173" s="229" t="s">
        <v>167</v>
      </c>
      <c r="H173" s="230">
        <v>1.5</v>
      </c>
      <c r="I173" s="231"/>
      <c r="J173" s="232">
        <f>ROUND(I173*H173,2)</f>
        <v>0</v>
      </c>
      <c r="K173" s="233"/>
      <c r="L173" s="44"/>
      <c r="M173" s="234" t="s">
        <v>1</v>
      </c>
      <c r="N173" s="235" t="s">
        <v>43</v>
      </c>
      <c r="O173" s="91"/>
      <c r="P173" s="236">
        <f>O173*H173</f>
        <v>0</v>
      </c>
      <c r="Q173" s="236">
        <v>0.035099999999999999</v>
      </c>
      <c r="R173" s="236">
        <f>Q173*H173</f>
        <v>0.052650000000000002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168</v>
      </c>
      <c r="AT173" s="238" t="s">
        <v>164</v>
      </c>
      <c r="AU173" s="238" t="s">
        <v>88</v>
      </c>
      <c r="AY173" s="17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86</v>
      </c>
      <c r="BK173" s="239">
        <f>ROUND(I173*H173,2)</f>
        <v>0</v>
      </c>
      <c r="BL173" s="17" t="s">
        <v>168</v>
      </c>
      <c r="BM173" s="238" t="s">
        <v>1457</v>
      </c>
    </row>
    <row r="174" s="13" customFormat="1">
      <c r="A174" s="13"/>
      <c r="B174" s="240"/>
      <c r="C174" s="241"/>
      <c r="D174" s="242" t="s">
        <v>178</v>
      </c>
      <c r="E174" s="243" t="s">
        <v>1</v>
      </c>
      <c r="F174" s="244" t="s">
        <v>1458</v>
      </c>
      <c r="G174" s="241"/>
      <c r="H174" s="245">
        <v>1.5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49"/>
      <c r="U174" s="25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178</v>
      </c>
      <c r="AU174" s="251" t="s">
        <v>88</v>
      </c>
      <c r="AV174" s="13" t="s">
        <v>88</v>
      </c>
      <c r="AW174" s="13" t="s">
        <v>34</v>
      </c>
      <c r="AX174" s="13" t="s">
        <v>86</v>
      </c>
      <c r="AY174" s="251" t="s">
        <v>162</v>
      </c>
    </row>
    <row r="175" s="12" customFormat="1" ht="22.8" customHeight="1">
      <c r="A175" s="12"/>
      <c r="B175" s="210"/>
      <c r="C175" s="211"/>
      <c r="D175" s="212" t="s">
        <v>77</v>
      </c>
      <c r="E175" s="224" t="s">
        <v>173</v>
      </c>
      <c r="F175" s="224" t="s">
        <v>252</v>
      </c>
      <c r="G175" s="211"/>
      <c r="H175" s="211"/>
      <c r="I175" s="214"/>
      <c r="J175" s="225">
        <f>BK175</f>
        <v>0</v>
      </c>
      <c r="K175" s="211"/>
      <c r="L175" s="216"/>
      <c r="M175" s="217"/>
      <c r="N175" s="218"/>
      <c r="O175" s="218"/>
      <c r="P175" s="219">
        <f>P176</f>
        <v>0</v>
      </c>
      <c r="Q175" s="218"/>
      <c r="R175" s="219">
        <f>R176</f>
        <v>0.01404</v>
      </c>
      <c r="S175" s="218"/>
      <c r="T175" s="219">
        <f>T176</f>
        <v>0</v>
      </c>
      <c r="U175" s="220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1" t="s">
        <v>86</v>
      </c>
      <c r="AT175" s="222" t="s">
        <v>77</v>
      </c>
      <c r="AU175" s="222" t="s">
        <v>86</v>
      </c>
      <c r="AY175" s="221" t="s">
        <v>162</v>
      </c>
      <c r="BK175" s="223">
        <f>BK176</f>
        <v>0</v>
      </c>
    </row>
    <row r="176" s="2" customFormat="1" ht="62.7" customHeight="1">
      <c r="A176" s="38"/>
      <c r="B176" s="39"/>
      <c r="C176" s="226" t="s">
        <v>248</v>
      </c>
      <c r="D176" s="226" t="s">
        <v>164</v>
      </c>
      <c r="E176" s="227" t="s">
        <v>1459</v>
      </c>
      <c r="F176" s="228" t="s">
        <v>1460</v>
      </c>
      <c r="G176" s="229" t="s">
        <v>256</v>
      </c>
      <c r="H176" s="230">
        <v>3</v>
      </c>
      <c r="I176" s="231"/>
      <c r="J176" s="232">
        <f>ROUND(I176*H176,2)</f>
        <v>0</v>
      </c>
      <c r="K176" s="233"/>
      <c r="L176" s="44"/>
      <c r="M176" s="234" t="s">
        <v>1</v>
      </c>
      <c r="N176" s="235" t="s">
        <v>43</v>
      </c>
      <c r="O176" s="91"/>
      <c r="P176" s="236">
        <f>O176*H176</f>
        <v>0</v>
      </c>
      <c r="Q176" s="236">
        <v>0.0046800000000000001</v>
      </c>
      <c r="R176" s="236">
        <f>Q176*H176</f>
        <v>0.01404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168</v>
      </c>
      <c r="AT176" s="238" t="s">
        <v>164</v>
      </c>
      <c r="AU176" s="238" t="s">
        <v>88</v>
      </c>
      <c r="AY176" s="17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86</v>
      </c>
      <c r="BK176" s="239">
        <f>ROUND(I176*H176,2)</f>
        <v>0</v>
      </c>
      <c r="BL176" s="17" t="s">
        <v>168</v>
      </c>
      <c r="BM176" s="238" t="s">
        <v>1461</v>
      </c>
    </row>
    <row r="177" s="12" customFormat="1" ht="22.8" customHeight="1">
      <c r="A177" s="12"/>
      <c r="B177" s="210"/>
      <c r="C177" s="211"/>
      <c r="D177" s="212" t="s">
        <v>77</v>
      </c>
      <c r="E177" s="224" t="s">
        <v>168</v>
      </c>
      <c r="F177" s="224" t="s">
        <v>1462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P178</f>
        <v>0</v>
      </c>
      <c r="Q177" s="218"/>
      <c r="R177" s="219">
        <f>R178</f>
        <v>0.0693</v>
      </c>
      <c r="S177" s="218"/>
      <c r="T177" s="219">
        <f>T178</f>
        <v>0</v>
      </c>
      <c r="U177" s="220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86</v>
      </c>
      <c r="AT177" s="222" t="s">
        <v>77</v>
      </c>
      <c r="AU177" s="222" t="s">
        <v>86</v>
      </c>
      <c r="AY177" s="221" t="s">
        <v>162</v>
      </c>
      <c r="BK177" s="223">
        <f>BK178</f>
        <v>0</v>
      </c>
    </row>
    <row r="178" s="2" customFormat="1" ht="37.8" customHeight="1">
      <c r="A178" s="38"/>
      <c r="B178" s="39"/>
      <c r="C178" s="226" t="s">
        <v>253</v>
      </c>
      <c r="D178" s="226" t="s">
        <v>164</v>
      </c>
      <c r="E178" s="227" t="s">
        <v>1463</v>
      </c>
      <c r="F178" s="228" t="s">
        <v>1464</v>
      </c>
      <c r="G178" s="229" t="s">
        <v>445</v>
      </c>
      <c r="H178" s="230">
        <v>2</v>
      </c>
      <c r="I178" s="231"/>
      <c r="J178" s="232">
        <f>ROUND(I178*H178,2)</f>
        <v>0</v>
      </c>
      <c r="K178" s="233"/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0.03465</v>
      </c>
      <c r="R178" s="236">
        <f>Q178*H178</f>
        <v>0.0693</v>
      </c>
      <c r="S178" s="236">
        <v>0</v>
      </c>
      <c r="T178" s="236">
        <f>S178*H178</f>
        <v>0</v>
      </c>
      <c r="U178" s="23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168</v>
      </c>
      <c r="AT178" s="238" t="s">
        <v>164</v>
      </c>
      <c r="AU178" s="238" t="s">
        <v>88</v>
      </c>
      <c r="AY178" s="17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86</v>
      </c>
      <c r="BK178" s="239">
        <f>ROUND(I178*H178,2)</f>
        <v>0</v>
      </c>
      <c r="BL178" s="17" t="s">
        <v>168</v>
      </c>
      <c r="BM178" s="238" t="s">
        <v>1465</v>
      </c>
    </row>
    <row r="179" s="12" customFormat="1" ht="22.8" customHeight="1">
      <c r="A179" s="12"/>
      <c r="B179" s="210"/>
      <c r="C179" s="211"/>
      <c r="D179" s="212" t="s">
        <v>77</v>
      </c>
      <c r="E179" s="224" t="s">
        <v>184</v>
      </c>
      <c r="F179" s="224" t="s">
        <v>283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SUM(P180:P202)</f>
        <v>0</v>
      </c>
      <c r="Q179" s="218"/>
      <c r="R179" s="219">
        <f>SUM(R180:R202)</f>
        <v>154.24998500000001</v>
      </c>
      <c r="S179" s="218"/>
      <c r="T179" s="219">
        <f>SUM(T180:T202)</f>
        <v>0</v>
      </c>
      <c r="U179" s="220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86</v>
      </c>
      <c r="AT179" s="222" t="s">
        <v>77</v>
      </c>
      <c r="AU179" s="222" t="s">
        <v>86</v>
      </c>
      <c r="AY179" s="221" t="s">
        <v>162</v>
      </c>
      <c r="BK179" s="223">
        <f>SUM(BK180:BK202)</f>
        <v>0</v>
      </c>
    </row>
    <row r="180" s="2" customFormat="1" ht="24.15" customHeight="1">
      <c r="A180" s="38"/>
      <c r="B180" s="39"/>
      <c r="C180" s="226" t="s">
        <v>259</v>
      </c>
      <c r="D180" s="226" t="s">
        <v>164</v>
      </c>
      <c r="E180" s="227" t="s">
        <v>1466</v>
      </c>
      <c r="F180" s="228" t="s">
        <v>1467</v>
      </c>
      <c r="G180" s="229" t="s">
        <v>167</v>
      </c>
      <c r="H180" s="230">
        <v>33</v>
      </c>
      <c r="I180" s="231"/>
      <c r="J180" s="232">
        <f>ROUND(I180*H180,2)</f>
        <v>0</v>
      </c>
      <c r="K180" s="233"/>
      <c r="L180" s="44"/>
      <c r="M180" s="234" t="s">
        <v>1</v>
      </c>
      <c r="N180" s="235" t="s">
        <v>43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168</v>
      </c>
      <c r="AT180" s="238" t="s">
        <v>164</v>
      </c>
      <c r="AU180" s="238" t="s">
        <v>88</v>
      </c>
      <c r="AY180" s="17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86</v>
      </c>
      <c r="BK180" s="239">
        <f>ROUND(I180*H180,2)</f>
        <v>0</v>
      </c>
      <c r="BL180" s="17" t="s">
        <v>168</v>
      </c>
      <c r="BM180" s="238" t="s">
        <v>1468</v>
      </c>
    </row>
    <row r="181" s="2" customFormat="1" ht="24.15" customHeight="1">
      <c r="A181" s="38"/>
      <c r="B181" s="39"/>
      <c r="C181" s="226" t="s">
        <v>7</v>
      </c>
      <c r="D181" s="226" t="s">
        <v>164</v>
      </c>
      <c r="E181" s="227" t="s">
        <v>1469</v>
      </c>
      <c r="F181" s="228" t="s">
        <v>1470</v>
      </c>
      <c r="G181" s="229" t="s">
        <v>167</v>
      </c>
      <c r="H181" s="230">
        <v>33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0.17726</v>
      </c>
      <c r="R181" s="236">
        <f>Q181*H181</f>
        <v>5.8495800000000004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168</v>
      </c>
      <c r="BM181" s="238" t="s">
        <v>1471</v>
      </c>
    </row>
    <row r="182" s="2" customFormat="1" ht="24.15" customHeight="1">
      <c r="A182" s="38"/>
      <c r="B182" s="39"/>
      <c r="C182" s="226" t="s">
        <v>269</v>
      </c>
      <c r="D182" s="226" t="s">
        <v>164</v>
      </c>
      <c r="E182" s="227" t="s">
        <v>1472</v>
      </c>
      <c r="F182" s="228" t="s">
        <v>1473</v>
      </c>
      <c r="G182" s="229" t="s">
        <v>167</v>
      </c>
      <c r="H182" s="230">
        <v>33</v>
      </c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0.10100000000000001</v>
      </c>
      <c r="R182" s="236">
        <f>Q182*H182</f>
        <v>3.3330000000000002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168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168</v>
      </c>
      <c r="BM182" s="238" t="s">
        <v>1474</v>
      </c>
    </row>
    <row r="183" s="2" customFormat="1" ht="14.4" customHeight="1">
      <c r="A183" s="38"/>
      <c r="B183" s="39"/>
      <c r="C183" s="252" t="s">
        <v>274</v>
      </c>
      <c r="D183" s="252" t="s">
        <v>218</v>
      </c>
      <c r="E183" s="253" t="s">
        <v>1475</v>
      </c>
      <c r="F183" s="254" t="s">
        <v>1476</v>
      </c>
      <c r="G183" s="255" t="s">
        <v>167</v>
      </c>
      <c r="H183" s="256">
        <v>6.5999999999999996</v>
      </c>
      <c r="I183" s="257"/>
      <c r="J183" s="258">
        <f>ROUND(I183*H183,2)</f>
        <v>0</v>
      </c>
      <c r="K183" s="259"/>
      <c r="L183" s="260"/>
      <c r="M183" s="261" t="s">
        <v>1</v>
      </c>
      <c r="N183" s="262" t="s">
        <v>43</v>
      </c>
      <c r="O183" s="91"/>
      <c r="P183" s="236">
        <f>O183*H183</f>
        <v>0</v>
      </c>
      <c r="Q183" s="236">
        <v>0.17599999999999999</v>
      </c>
      <c r="R183" s="236">
        <f>Q183*H183</f>
        <v>1.1616</v>
      </c>
      <c r="S183" s="236">
        <v>0</v>
      </c>
      <c r="T183" s="236">
        <f>S183*H183</f>
        <v>0</v>
      </c>
      <c r="U183" s="237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539</v>
      </c>
      <c r="AT183" s="238" t="s">
        <v>218</v>
      </c>
      <c r="AU183" s="238" t="s">
        <v>88</v>
      </c>
      <c r="AY183" s="17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86</v>
      </c>
      <c r="BK183" s="239">
        <f>ROUND(I183*H183,2)</f>
        <v>0</v>
      </c>
      <c r="BL183" s="17" t="s">
        <v>539</v>
      </c>
      <c r="BM183" s="238" t="s">
        <v>1477</v>
      </c>
    </row>
    <row r="184" s="13" customFormat="1">
      <c r="A184" s="13"/>
      <c r="B184" s="240"/>
      <c r="C184" s="241"/>
      <c r="D184" s="242" t="s">
        <v>178</v>
      </c>
      <c r="E184" s="243" t="s">
        <v>1</v>
      </c>
      <c r="F184" s="244" t="s">
        <v>1478</v>
      </c>
      <c r="G184" s="241"/>
      <c r="H184" s="245">
        <v>6.5999999999999996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49"/>
      <c r="U184" s="25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178</v>
      </c>
      <c r="AU184" s="251" t="s">
        <v>88</v>
      </c>
      <c r="AV184" s="13" t="s">
        <v>88</v>
      </c>
      <c r="AW184" s="13" t="s">
        <v>34</v>
      </c>
      <c r="AX184" s="13" t="s">
        <v>86</v>
      </c>
      <c r="AY184" s="251" t="s">
        <v>162</v>
      </c>
    </row>
    <row r="185" s="2" customFormat="1" ht="24.15" customHeight="1">
      <c r="A185" s="38"/>
      <c r="B185" s="39"/>
      <c r="C185" s="226" t="s">
        <v>279</v>
      </c>
      <c r="D185" s="226" t="s">
        <v>164</v>
      </c>
      <c r="E185" s="227" t="s">
        <v>1479</v>
      </c>
      <c r="F185" s="228" t="s">
        <v>1480</v>
      </c>
      <c r="G185" s="229" t="s">
        <v>167</v>
      </c>
      <c r="H185" s="230">
        <v>196.80000000000001</v>
      </c>
      <c r="I185" s="231"/>
      <c r="J185" s="232">
        <f>ROUND(I185*H185,2)</f>
        <v>0</v>
      </c>
      <c r="K185" s="233"/>
      <c r="L185" s="44"/>
      <c r="M185" s="234" t="s">
        <v>1</v>
      </c>
      <c r="N185" s="235" t="s">
        <v>43</v>
      </c>
      <c r="O185" s="91"/>
      <c r="P185" s="236">
        <f>O185*H185</f>
        <v>0</v>
      </c>
      <c r="Q185" s="236">
        <v>0.39600000000000002</v>
      </c>
      <c r="R185" s="236">
        <f>Q185*H185</f>
        <v>77.932800000000015</v>
      </c>
      <c r="S185" s="236">
        <v>0</v>
      </c>
      <c r="T185" s="236">
        <f>S185*H185</f>
        <v>0</v>
      </c>
      <c r="U185" s="23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168</v>
      </c>
      <c r="AT185" s="238" t="s">
        <v>164</v>
      </c>
      <c r="AU185" s="238" t="s">
        <v>88</v>
      </c>
      <c r="AY185" s="17" t="s">
        <v>162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86</v>
      </c>
      <c r="BK185" s="239">
        <f>ROUND(I185*H185,2)</f>
        <v>0</v>
      </c>
      <c r="BL185" s="17" t="s">
        <v>168</v>
      </c>
      <c r="BM185" s="238" t="s">
        <v>1481</v>
      </c>
    </row>
    <row r="186" s="2" customFormat="1" ht="24.15" customHeight="1">
      <c r="A186" s="38"/>
      <c r="B186" s="39"/>
      <c r="C186" s="226" t="s">
        <v>284</v>
      </c>
      <c r="D186" s="226" t="s">
        <v>164</v>
      </c>
      <c r="E186" s="227" t="s">
        <v>1482</v>
      </c>
      <c r="F186" s="228" t="s">
        <v>1483</v>
      </c>
      <c r="G186" s="229" t="s">
        <v>167</v>
      </c>
      <c r="H186" s="230">
        <v>196.80000000000001</v>
      </c>
      <c r="I186" s="231"/>
      <c r="J186" s="232">
        <f>ROUND(I186*H186,2)</f>
        <v>0</v>
      </c>
      <c r="K186" s="233"/>
      <c r="L186" s="44"/>
      <c r="M186" s="234" t="s">
        <v>1</v>
      </c>
      <c r="N186" s="235" t="s">
        <v>43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6">
        <f>S186*H186</f>
        <v>0</v>
      </c>
      <c r="U186" s="23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168</v>
      </c>
      <c r="AT186" s="238" t="s">
        <v>164</v>
      </c>
      <c r="AU186" s="238" t="s">
        <v>88</v>
      </c>
      <c r="AY186" s="17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86</v>
      </c>
      <c r="BK186" s="239">
        <f>ROUND(I186*H186,2)</f>
        <v>0</v>
      </c>
      <c r="BL186" s="17" t="s">
        <v>168</v>
      </c>
      <c r="BM186" s="238" t="s">
        <v>1484</v>
      </c>
    </row>
    <row r="187" s="2" customFormat="1" ht="24.15" customHeight="1">
      <c r="A187" s="38"/>
      <c r="B187" s="39"/>
      <c r="C187" s="226" t="s">
        <v>289</v>
      </c>
      <c r="D187" s="226" t="s">
        <v>164</v>
      </c>
      <c r="E187" s="227" t="s">
        <v>1485</v>
      </c>
      <c r="F187" s="228" t="s">
        <v>1486</v>
      </c>
      <c r="G187" s="229" t="s">
        <v>167</v>
      </c>
      <c r="H187" s="230">
        <v>196.80000000000001</v>
      </c>
      <c r="I187" s="231"/>
      <c r="J187" s="232">
        <f>ROUND(I187*H187,2)</f>
        <v>0</v>
      </c>
      <c r="K187" s="233"/>
      <c r="L187" s="44"/>
      <c r="M187" s="234" t="s">
        <v>1</v>
      </c>
      <c r="N187" s="235" t="s">
        <v>43</v>
      </c>
      <c r="O187" s="91"/>
      <c r="P187" s="236">
        <f>O187*H187</f>
        <v>0</v>
      </c>
      <c r="Q187" s="236">
        <v>0.14610000000000001</v>
      </c>
      <c r="R187" s="236">
        <f>Q187*H187</f>
        <v>28.752480000000002</v>
      </c>
      <c r="S187" s="236">
        <v>0</v>
      </c>
      <c r="T187" s="236">
        <f>S187*H187</f>
        <v>0</v>
      </c>
      <c r="U187" s="23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168</v>
      </c>
      <c r="AT187" s="238" t="s">
        <v>164</v>
      </c>
      <c r="AU187" s="238" t="s">
        <v>88</v>
      </c>
      <c r="AY187" s="17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86</v>
      </c>
      <c r="BK187" s="239">
        <f>ROUND(I187*H187,2)</f>
        <v>0</v>
      </c>
      <c r="BL187" s="17" t="s">
        <v>168</v>
      </c>
      <c r="BM187" s="238" t="s">
        <v>1487</v>
      </c>
    </row>
    <row r="188" s="2" customFormat="1" ht="14.4" customHeight="1">
      <c r="A188" s="38"/>
      <c r="B188" s="39"/>
      <c r="C188" s="252" t="s">
        <v>294</v>
      </c>
      <c r="D188" s="252" t="s">
        <v>218</v>
      </c>
      <c r="E188" s="253" t="s">
        <v>1488</v>
      </c>
      <c r="F188" s="254" t="s">
        <v>1489</v>
      </c>
      <c r="G188" s="255" t="s">
        <v>167</v>
      </c>
      <c r="H188" s="256">
        <v>100.09999999999999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43</v>
      </c>
      <c r="O188" s="91"/>
      <c r="P188" s="236">
        <f>O188*H188</f>
        <v>0</v>
      </c>
      <c r="Q188" s="236">
        <v>0.13200000000000001</v>
      </c>
      <c r="R188" s="236">
        <f>Q188*H188</f>
        <v>13.213200000000001</v>
      </c>
      <c r="S188" s="236">
        <v>0</v>
      </c>
      <c r="T188" s="236">
        <f>S188*H188</f>
        <v>0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198</v>
      </c>
      <c r="AT188" s="238" t="s">
        <v>218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168</v>
      </c>
      <c r="BM188" s="238" t="s">
        <v>1490</v>
      </c>
    </row>
    <row r="189" s="13" customFormat="1">
      <c r="A189" s="13"/>
      <c r="B189" s="240"/>
      <c r="C189" s="241"/>
      <c r="D189" s="242" t="s">
        <v>178</v>
      </c>
      <c r="E189" s="243" t="s">
        <v>1</v>
      </c>
      <c r="F189" s="244" t="s">
        <v>1491</v>
      </c>
      <c r="G189" s="241"/>
      <c r="H189" s="245">
        <v>91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49"/>
      <c r="U189" s="250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178</v>
      </c>
      <c r="AU189" s="251" t="s">
        <v>88</v>
      </c>
      <c r="AV189" s="13" t="s">
        <v>88</v>
      </c>
      <c r="AW189" s="13" t="s">
        <v>34</v>
      </c>
      <c r="AX189" s="13" t="s">
        <v>86</v>
      </c>
      <c r="AY189" s="251" t="s">
        <v>162</v>
      </c>
    </row>
    <row r="190" s="13" customFormat="1">
      <c r="A190" s="13"/>
      <c r="B190" s="240"/>
      <c r="C190" s="241"/>
      <c r="D190" s="242" t="s">
        <v>178</v>
      </c>
      <c r="E190" s="241"/>
      <c r="F190" s="244" t="s">
        <v>1492</v>
      </c>
      <c r="G190" s="241"/>
      <c r="H190" s="245">
        <v>100.09999999999999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49"/>
      <c r="U190" s="25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178</v>
      </c>
      <c r="AU190" s="251" t="s">
        <v>88</v>
      </c>
      <c r="AV190" s="13" t="s">
        <v>88</v>
      </c>
      <c r="AW190" s="13" t="s">
        <v>4</v>
      </c>
      <c r="AX190" s="13" t="s">
        <v>86</v>
      </c>
      <c r="AY190" s="251" t="s">
        <v>162</v>
      </c>
    </row>
    <row r="191" s="2" customFormat="1" ht="24.15" customHeight="1">
      <c r="A191" s="38"/>
      <c r="B191" s="39"/>
      <c r="C191" s="252" t="s">
        <v>300</v>
      </c>
      <c r="D191" s="252" t="s">
        <v>218</v>
      </c>
      <c r="E191" s="253" t="s">
        <v>1493</v>
      </c>
      <c r="F191" s="254" t="s">
        <v>1494</v>
      </c>
      <c r="G191" s="255" t="s">
        <v>167</v>
      </c>
      <c r="H191" s="256">
        <v>116.38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43</v>
      </c>
      <c r="O191" s="91"/>
      <c r="P191" s="236">
        <f>O191*H191</f>
        <v>0</v>
      </c>
      <c r="Q191" s="236">
        <v>0.09375</v>
      </c>
      <c r="R191" s="236">
        <f>Q191*H191</f>
        <v>10.910625</v>
      </c>
      <c r="S191" s="236">
        <v>0</v>
      </c>
      <c r="T191" s="236">
        <f>S191*H191</f>
        <v>0</v>
      </c>
      <c r="U191" s="23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198</v>
      </c>
      <c r="AT191" s="238" t="s">
        <v>218</v>
      </c>
      <c r="AU191" s="238" t="s">
        <v>88</v>
      </c>
      <c r="AY191" s="17" t="s">
        <v>162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86</v>
      </c>
      <c r="BK191" s="239">
        <f>ROUND(I191*H191,2)</f>
        <v>0</v>
      </c>
      <c r="BL191" s="17" t="s">
        <v>168</v>
      </c>
      <c r="BM191" s="238" t="s">
        <v>1495</v>
      </c>
    </row>
    <row r="192" s="2" customFormat="1">
      <c r="A192" s="38"/>
      <c r="B192" s="39"/>
      <c r="C192" s="40"/>
      <c r="D192" s="242" t="s">
        <v>340</v>
      </c>
      <c r="E192" s="40"/>
      <c r="F192" s="274" t="s">
        <v>1496</v>
      </c>
      <c r="G192" s="40"/>
      <c r="H192" s="40"/>
      <c r="I192" s="275"/>
      <c r="J192" s="40"/>
      <c r="K192" s="40"/>
      <c r="L192" s="44"/>
      <c r="M192" s="276"/>
      <c r="N192" s="277"/>
      <c r="O192" s="91"/>
      <c r="P192" s="91"/>
      <c r="Q192" s="91"/>
      <c r="R192" s="91"/>
      <c r="S192" s="91"/>
      <c r="T192" s="91"/>
      <c r="U192" s="92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340</v>
      </c>
      <c r="AU192" s="17" t="s">
        <v>88</v>
      </c>
    </row>
    <row r="193" s="13" customFormat="1">
      <c r="A193" s="13"/>
      <c r="B193" s="240"/>
      <c r="C193" s="241"/>
      <c r="D193" s="242" t="s">
        <v>178</v>
      </c>
      <c r="E193" s="243" t="s">
        <v>1</v>
      </c>
      <c r="F193" s="244" t="s">
        <v>1497</v>
      </c>
      <c r="G193" s="241"/>
      <c r="H193" s="245">
        <v>105.8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49"/>
      <c r="U193" s="250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178</v>
      </c>
      <c r="AU193" s="251" t="s">
        <v>88</v>
      </c>
      <c r="AV193" s="13" t="s">
        <v>88</v>
      </c>
      <c r="AW193" s="13" t="s">
        <v>34</v>
      </c>
      <c r="AX193" s="13" t="s">
        <v>86</v>
      </c>
      <c r="AY193" s="251" t="s">
        <v>162</v>
      </c>
    </row>
    <row r="194" s="13" customFormat="1">
      <c r="A194" s="13"/>
      <c r="B194" s="240"/>
      <c r="C194" s="241"/>
      <c r="D194" s="242" t="s">
        <v>178</v>
      </c>
      <c r="E194" s="241"/>
      <c r="F194" s="244" t="s">
        <v>1498</v>
      </c>
      <c r="G194" s="241"/>
      <c r="H194" s="245">
        <v>116.38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49"/>
      <c r="U194" s="250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178</v>
      </c>
      <c r="AU194" s="251" t="s">
        <v>88</v>
      </c>
      <c r="AV194" s="13" t="s">
        <v>88</v>
      </c>
      <c r="AW194" s="13" t="s">
        <v>4</v>
      </c>
      <c r="AX194" s="13" t="s">
        <v>86</v>
      </c>
      <c r="AY194" s="251" t="s">
        <v>162</v>
      </c>
    </row>
    <row r="195" s="2" customFormat="1" ht="24.15" customHeight="1">
      <c r="A195" s="38"/>
      <c r="B195" s="39"/>
      <c r="C195" s="226" t="s">
        <v>305</v>
      </c>
      <c r="D195" s="226" t="s">
        <v>164</v>
      </c>
      <c r="E195" s="227" t="s">
        <v>1499</v>
      </c>
      <c r="F195" s="228" t="s">
        <v>1500</v>
      </c>
      <c r="G195" s="229" t="s">
        <v>266</v>
      </c>
      <c r="H195" s="230">
        <v>73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0.1295</v>
      </c>
      <c r="R195" s="236">
        <f>Q195*H195</f>
        <v>9.4535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1501</v>
      </c>
    </row>
    <row r="196" s="13" customFormat="1">
      <c r="A196" s="13"/>
      <c r="B196" s="240"/>
      <c r="C196" s="241"/>
      <c r="D196" s="242" t="s">
        <v>178</v>
      </c>
      <c r="E196" s="243" t="s">
        <v>1</v>
      </c>
      <c r="F196" s="244" t="s">
        <v>1502</v>
      </c>
      <c r="G196" s="241"/>
      <c r="H196" s="245">
        <v>73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49"/>
      <c r="U196" s="25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178</v>
      </c>
      <c r="AU196" s="251" t="s">
        <v>88</v>
      </c>
      <c r="AV196" s="13" t="s">
        <v>88</v>
      </c>
      <c r="AW196" s="13" t="s">
        <v>34</v>
      </c>
      <c r="AX196" s="13" t="s">
        <v>86</v>
      </c>
      <c r="AY196" s="251" t="s">
        <v>162</v>
      </c>
    </row>
    <row r="197" s="2" customFormat="1" ht="14.4" customHeight="1">
      <c r="A197" s="38"/>
      <c r="B197" s="39"/>
      <c r="C197" s="252" t="s">
        <v>309</v>
      </c>
      <c r="D197" s="252" t="s">
        <v>218</v>
      </c>
      <c r="E197" s="253" t="s">
        <v>1503</v>
      </c>
      <c r="F197" s="254" t="s">
        <v>1504</v>
      </c>
      <c r="G197" s="255" t="s">
        <v>266</v>
      </c>
      <c r="H197" s="256">
        <v>55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43</v>
      </c>
      <c r="O197" s="91"/>
      <c r="P197" s="236">
        <f>O197*H197</f>
        <v>0</v>
      </c>
      <c r="Q197" s="236">
        <v>0.056120000000000003</v>
      </c>
      <c r="R197" s="236">
        <f>Q197*H197</f>
        <v>3.0866000000000002</v>
      </c>
      <c r="S197" s="236">
        <v>0</v>
      </c>
      <c r="T197" s="236">
        <f>S197*H197</f>
        <v>0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198</v>
      </c>
      <c r="AT197" s="238" t="s">
        <v>218</v>
      </c>
      <c r="AU197" s="238" t="s">
        <v>88</v>
      </c>
      <c r="AY197" s="17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86</v>
      </c>
      <c r="BK197" s="239">
        <f>ROUND(I197*H197,2)</f>
        <v>0</v>
      </c>
      <c r="BL197" s="17" t="s">
        <v>168</v>
      </c>
      <c r="BM197" s="238" t="s">
        <v>1505</v>
      </c>
    </row>
    <row r="198" s="13" customFormat="1">
      <c r="A198" s="13"/>
      <c r="B198" s="240"/>
      <c r="C198" s="241"/>
      <c r="D198" s="242" t="s">
        <v>178</v>
      </c>
      <c r="E198" s="243" t="s">
        <v>1</v>
      </c>
      <c r="F198" s="244" t="s">
        <v>1506</v>
      </c>
      <c r="G198" s="241"/>
      <c r="H198" s="245">
        <v>50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49"/>
      <c r="U198" s="25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178</v>
      </c>
      <c r="AU198" s="251" t="s">
        <v>88</v>
      </c>
      <c r="AV198" s="13" t="s">
        <v>88</v>
      </c>
      <c r="AW198" s="13" t="s">
        <v>34</v>
      </c>
      <c r="AX198" s="13" t="s">
        <v>86</v>
      </c>
      <c r="AY198" s="251" t="s">
        <v>162</v>
      </c>
    </row>
    <row r="199" s="13" customFormat="1">
      <c r="A199" s="13"/>
      <c r="B199" s="240"/>
      <c r="C199" s="241"/>
      <c r="D199" s="242" t="s">
        <v>178</v>
      </c>
      <c r="E199" s="241"/>
      <c r="F199" s="244" t="s">
        <v>1507</v>
      </c>
      <c r="G199" s="241"/>
      <c r="H199" s="245">
        <v>55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49"/>
      <c r="U199" s="250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178</v>
      </c>
      <c r="AU199" s="251" t="s">
        <v>88</v>
      </c>
      <c r="AV199" s="13" t="s">
        <v>88</v>
      </c>
      <c r="AW199" s="13" t="s">
        <v>4</v>
      </c>
      <c r="AX199" s="13" t="s">
        <v>86</v>
      </c>
      <c r="AY199" s="251" t="s">
        <v>162</v>
      </c>
    </row>
    <row r="200" s="2" customFormat="1" ht="14.4" customHeight="1">
      <c r="A200" s="38"/>
      <c r="B200" s="39"/>
      <c r="C200" s="252" t="s">
        <v>314</v>
      </c>
      <c r="D200" s="252" t="s">
        <v>218</v>
      </c>
      <c r="E200" s="253" t="s">
        <v>1508</v>
      </c>
      <c r="F200" s="254" t="s">
        <v>1509</v>
      </c>
      <c r="G200" s="255" t="s">
        <v>266</v>
      </c>
      <c r="H200" s="256">
        <v>25.300000000000001</v>
      </c>
      <c r="I200" s="257"/>
      <c r="J200" s="258">
        <f>ROUND(I200*H200,2)</f>
        <v>0</v>
      </c>
      <c r="K200" s="259"/>
      <c r="L200" s="260"/>
      <c r="M200" s="261" t="s">
        <v>1</v>
      </c>
      <c r="N200" s="262" t="s">
        <v>43</v>
      </c>
      <c r="O200" s="91"/>
      <c r="P200" s="236">
        <f>O200*H200</f>
        <v>0</v>
      </c>
      <c r="Q200" s="236">
        <v>0.021999999999999999</v>
      </c>
      <c r="R200" s="236">
        <f>Q200*H200</f>
        <v>0.55659999999999998</v>
      </c>
      <c r="S200" s="236">
        <v>0</v>
      </c>
      <c r="T200" s="236">
        <f>S200*H200</f>
        <v>0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198</v>
      </c>
      <c r="AT200" s="238" t="s">
        <v>218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168</v>
      </c>
      <c r="BM200" s="238" t="s">
        <v>1510</v>
      </c>
    </row>
    <row r="201" s="13" customFormat="1">
      <c r="A201" s="13"/>
      <c r="B201" s="240"/>
      <c r="C201" s="241"/>
      <c r="D201" s="242" t="s">
        <v>178</v>
      </c>
      <c r="E201" s="243" t="s">
        <v>1</v>
      </c>
      <c r="F201" s="244" t="s">
        <v>1511</v>
      </c>
      <c r="G201" s="241"/>
      <c r="H201" s="245">
        <v>23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49"/>
      <c r="U201" s="25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178</v>
      </c>
      <c r="AU201" s="251" t="s">
        <v>88</v>
      </c>
      <c r="AV201" s="13" t="s">
        <v>88</v>
      </c>
      <c r="AW201" s="13" t="s">
        <v>34</v>
      </c>
      <c r="AX201" s="13" t="s">
        <v>86</v>
      </c>
      <c r="AY201" s="251" t="s">
        <v>162</v>
      </c>
    </row>
    <row r="202" s="13" customFormat="1">
      <c r="A202" s="13"/>
      <c r="B202" s="240"/>
      <c r="C202" s="241"/>
      <c r="D202" s="242" t="s">
        <v>178</v>
      </c>
      <c r="E202" s="241"/>
      <c r="F202" s="244" t="s">
        <v>1512</v>
      </c>
      <c r="G202" s="241"/>
      <c r="H202" s="245">
        <v>25.300000000000001</v>
      </c>
      <c r="I202" s="246"/>
      <c r="J202" s="241"/>
      <c r="K202" s="241"/>
      <c r="L202" s="247"/>
      <c r="M202" s="248"/>
      <c r="N202" s="249"/>
      <c r="O202" s="249"/>
      <c r="P202" s="249"/>
      <c r="Q202" s="249"/>
      <c r="R202" s="249"/>
      <c r="S202" s="249"/>
      <c r="T202" s="249"/>
      <c r="U202" s="250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178</v>
      </c>
      <c r="AU202" s="251" t="s">
        <v>88</v>
      </c>
      <c r="AV202" s="13" t="s">
        <v>88</v>
      </c>
      <c r="AW202" s="13" t="s">
        <v>4</v>
      </c>
      <c r="AX202" s="13" t="s">
        <v>86</v>
      </c>
      <c r="AY202" s="251" t="s">
        <v>162</v>
      </c>
    </row>
    <row r="203" s="12" customFormat="1" ht="22.8" customHeight="1">
      <c r="A203" s="12"/>
      <c r="B203" s="210"/>
      <c r="C203" s="211"/>
      <c r="D203" s="212" t="s">
        <v>77</v>
      </c>
      <c r="E203" s="224" t="s">
        <v>189</v>
      </c>
      <c r="F203" s="224" t="s">
        <v>886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SUM(P204:P209)</f>
        <v>0</v>
      </c>
      <c r="Q203" s="218"/>
      <c r="R203" s="219">
        <f>SUM(R204:R209)</f>
        <v>7.3449720000000003</v>
      </c>
      <c r="S203" s="218"/>
      <c r="T203" s="219">
        <f>SUM(T204:T209)</f>
        <v>0</v>
      </c>
      <c r="U203" s="220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86</v>
      </c>
      <c r="AT203" s="222" t="s">
        <v>77</v>
      </c>
      <c r="AU203" s="222" t="s">
        <v>86</v>
      </c>
      <c r="AY203" s="221" t="s">
        <v>162</v>
      </c>
      <c r="BK203" s="223">
        <f>SUM(BK204:BK209)</f>
        <v>0</v>
      </c>
    </row>
    <row r="204" s="2" customFormat="1" ht="24.15" customHeight="1">
      <c r="A204" s="38"/>
      <c r="B204" s="39"/>
      <c r="C204" s="226" t="s">
        <v>323</v>
      </c>
      <c r="D204" s="226" t="s">
        <v>164</v>
      </c>
      <c r="E204" s="227" t="s">
        <v>1513</v>
      </c>
      <c r="F204" s="228" t="s">
        <v>1514</v>
      </c>
      <c r="G204" s="229" t="s">
        <v>266</v>
      </c>
      <c r="H204" s="230">
        <v>28.199999999999999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0.15540000000000001</v>
      </c>
      <c r="R204" s="236">
        <f>Q204*H204</f>
        <v>4.3822800000000006</v>
      </c>
      <c r="S204" s="236">
        <v>0</v>
      </c>
      <c r="T204" s="236">
        <f>S204*H204</f>
        <v>0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168</v>
      </c>
      <c r="AT204" s="238" t="s">
        <v>164</v>
      </c>
      <c r="AU204" s="238" t="s">
        <v>88</v>
      </c>
      <c r="AY204" s="17" t="s">
        <v>162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86</v>
      </c>
      <c r="BK204" s="239">
        <f>ROUND(I204*H204,2)</f>
        <v>0</v>
      </c>
      <c r="BL204" s="17" t="s">
        <v>168</v>
      </c>
      <c r="BM204" s="238" t="s">
        <v>1515</v>
      </c>
    </row>
    <row r="205" s="13" customFormat="1">
      <c r="A205" s="13"/>
      <c r="B205" s="240"/>
      <c r="C205" s="241"/>
      <c r="D205" s="242" t="s">
        <v>178</v>
      </c>
      <c r="E205" s="243" t="s">
        <v>1</v>
      </c>
      <c r="F205" s="244" t="s">
        <v>1516</v>
      </c>
      <c r="G205" s="241"/>
      <c r="H205" s="245">
        <v>28.199999999999999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49"/>
      <c r="U205" s="250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178</v>
      </c>
      <c r="AU205" s="251" t="s">
        <v>88</v>
      </c>
      <c r="AV205" s="13" t="s">
        <v>88</v>
      </c>
      <c r="AW205" s="13" t="s">
        <v>34</v>
      </c>
      <c r="AX205" s="13" t="s">
        <v>86</v>
      </c>
      <c r="AY205" s="251" t="s">
        <v>162</v>
      </c>
    </row>
    <row r="206" s="2" customFormat="1" ht="14.4" customHeight="1">
      <c r="A206" s="38"/>
      <c r="B206" s="39"/>
      <c r="C206" s="252" t="s">
        <v>327</v>
      </c>
      <c r="D206" s="252" t="s">
        <v>218</v>
      </c>
      <c r="E206" s="253" t="s">
        <v>1517</v>
      </c>
      <c r="F206" s="254" t="s">
        <v>1518</v>
      </c>
      <c r="G206" s="255" t="s">
        <v>266</v>
      </c>
      <c r="H206" s="256">
        <v>29.045999999999999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43</v>
      </c>
      <c r="O206" s="91"/>
      <c r="P206" s="236">
        <f>O206*H206</f>
        <v>0</v>
      </c>
      <c r="Q206" s="236">
        <v>0.10199999999999999</v>
      </c>
      <c r="R206" s="236">
        <f>Q206*H206</f>
        <v>2.9626919999999997</v>
      </c>
      <c r="S206" s="236">
        <v>0</v>
      </c>
      <c r="T206" s="236">
        <f>S206*H206</f>
        <v>0</v>
      </c>
      <c r="U206" s="23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198</v>
      </c>
      <c r="AT206" s="238" t="s">
        <v>218</v>
      </c>
      <c r="AU206" s="238" t="s">
        <v>88</v>
      </c>
      <c r="AY206" s="17" t="s">
        <v>162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86</v>
      </c>
      <c r="BK206" s="239">
        <f>ROUND(I206*H206,2)</f>
        <v>0</v>
      </c>
      <c r="BL206" s="17" t="s">
        <v>168</v>
      </c>
      <c r="BM206" s="238" t="s">
        <v>1519</v>
      </c>
    </row>
    <row r="207" s="13" customFormat="1">
      <c r="A207" s="13"/>
      <c r="B207" s="240"/>
      <c r="C207" s="241"/>
      <c r="D207" s="242" t="s">
        <v>178</v>
      </c>
      <c r="E207" s="241"/>
      <c r="F207" s="244" t="s">
        <v>1520</v>
      </c>
      <c r="G207" s="241"/>
      <c r="H207" s="245">
        <v>29.045999999999999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49"/>
      <c r="U207" s="250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178</v>
      </c>
      <c r="AU207" s="251" t="s">
        <v>88</v>
      </c>
      <c r="AV207" s="13" t="s">
        <v>88</v>
      </c>
      <c r="AW207" s="13" t="s">
        <v>4</v>
      </c>
      <c r="AX207" s="13" t="s">
        <v>86</v>
      </c>
      <c r="AY207" s="251" t="s">
        <v>162</v>
      </c>
    </row>
    <row r="208" s="2" customFormat="1" ht="24.15" customHeight="1">
      <c r="A208" s="38"/>
      <c r="B208" s="39"/>
      <c r="C208" s="226" t="s">
        <v>332</v>
      </c>
      <c r="D208" s="226" t="s">
        <v>164</v>
      </c>
      <c r="E208" s="227" t="s">
        <v>977</v>
      </c>
      <c r="F208" s="228" t="s">
        <v>978</v>
      </c>
      <c r="G208" s="229" t="s">
        <v>266</v>
      </c>
      <c r="H208" s="230">
        <v>101.2</v>
      </c>
      <c r="I208" s="231"/>
      <c r="J208" s="232">
        <f>ROUND(I208*H208,2)</f>
        <v>0</v>
      </c>
      <c r="K208" s="233"/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6">
        <f>S208*H208</f>
        <v>0</v>
      </c>
      <c r="U208" s="23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168</v>
      </c>
      <c r="AT208" s="238" t="s">
        <v>164</v>
      </c>
      <c r="AU208" s="238" t="s">
        <v>88</v>
      </c>
      <c r="AY208" s="17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86</v>
      </c>
      <c r="BK208" s="239">
        <f>ROUND(I208*H208,2)</f>
        <v>0</v>
      </c>
      <c r="BL208" s="17" t="s">
        <v>168</v>
      </c>
      <c r="BM208" s="238" t="s">
        <v>1521</v>
      </c>
    </row>
    <row r="209" s="13" customFormat="1">
      <c r="A209" s="13"/>
      <c r="B209" s="240"/>
      <c r="C209" s="241"/>
      <c r="D209" s="242" t="s">
        <v>178</v>
      </c>
      <c r="E209" s="243" t="s">
        <v>1</v>
      </c>
      <c r="F209" s="244" t="s">
        <v>1522</v>
      </c>
      <c r="G209" s="241"/>
      <c r="H209" s="245">
        <v>101.2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49"/>
      <c r="U209" s="250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178</v>
      </c>
      <c r="AU209" s="251" t="s">
        <v>88</v>
      </c>
      <c r="AV209" s="13" t="s">
        <v>88</v>
      </c>
      <c r="AW209" s="13" t="s">
        <v>34</v>
      </c>
      <c r="AX209" s="13" t="s">
        <v>86</v>
      </c>
      <c r="AY209" s="251" t="s">
        <v>162</v>
      </c>
    </row>
    <row r="210" s="12" customFormat="1" ht="22.8" customHeight="1">
      <c r="A210" s="12"/>
      <c r="B210" s="210"/>
      <c r="C210" s="211"/>
      <c r="D210" s="212" t="s">
        <v>77</v>
      </c>
      <c r="E210" s="224" t="s">
        <v>198</v>
      </c>
      <c r="F210" s="224" t="s">
        <v>1523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SUM(P211:P224)</f>
        <v>0</v>
      </c>
      <c r="Q210" s="218"/>
      <c r="R210" s="219">
        <f>SUM(R211:R224)</f>
        <v>0.13477</v>
      </c>
      <c r="S210" s="218"/>
      <c r="T210" s="219">
        <f>SUM(T211:T224)</f>
        <v>0.28176000000000001</v>
      </c>
      <c r="U210" s="220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86</v>
      </c>
      <c r="AT210" s="222" t="s">
        <v>77</v>
      </c>
      <c r="AU210" s="222" t="s">
        <v>86</v>
      </c>
      <c r="AY210" s="221" t="s">
        <v>162</v>
      </c>
      <c r="BK210" s="223">
        <f>SUM(BK211:BK224)</f>
        <v>0</v>
      </c>
    </row>
    <row r="211" s="2" customFormat="1" ht="14.4" customHeight="1">
      <c r="A211" s="38"/>
      <c r="B211" s="39"/>
      <c r="C211" s="226" t="s">
        <v>336</v>
      </c>
      <c r="D211" s="226" t="s">
        <v>164</v>
      </c>
      <c r="E211" s="227" t="s">
        <v>1524</v>
      </c>
      <c r="F211" s="228" t="s">
        <v>1525</v>
      </c>
      <c r="G211" s="229" t="s">
        <v>256</v>
      </c>
      <c r="H211" s="230">
        <v>8</v>
      </c>
      <c r="I211" s="231"/>
      <c r="J211" s="232">
        <f>ROUND(I211*H211,2)</f>
        <v>0</v>
      </c>
      <c r="K211" s="233"/>
      <c r="L211" s="44"/>
      <c r="M211" s="234" t="s">
        <v>1</v>
      </c>
      <c r="N211" s="235" t="s">
        <v>43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0.035220000000000001</v>
      </c>
      <c r="T211" s="236">
        <f>S211*H211</f>
        <v>0.28176000000000001</v>
      </c>
      <c r="U211" s="23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168</v>
      </c>
      <c r="AT211" s="238" t="s">
        <v>164</v>
      </c>
      <c r="AU211" s="238" t="s">
        <v>88</v>
      </c>
      <c r="AY211" s="17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86</v>
      </c>
      <c r="BK211" s="239">
        <f>ROUND(I211*H211,2)</f>
        <v>0</v>
      </c>
      <c r="BL211" s="17" t="s">
        <v>168</v>
      </c>
      <c r="BM211" s="238" t="s">
        <v>1526</v>
      </c>
    </row>
    <row r="212" s="2" customFormat="1" ht="14.4" customHeight="1">
      <c r="A212" s="38"/>
      <c r="B212" s="39"/>
      <c r="C212" s="226" t="s">
        <v>342</v>
      </c>
      <c r="D212" s="226" t="s">
        <v>164</v>
      </c>
      <c r="E212" s="227" t="s">
        <v>1527</v>
      </c>
      <c r="F212" s="228" t="s">
        <v>1528</v>
      </c>
      <c r="G212" s="229" t="s">
        <v>256</v>
      </c>
      <c r="H212" s="230">
        <v>8</v>
      </c>
      <c r="I212" s="231"/>
      <c r="J212" s="232">
        <f>ROUND(I212*H212,2)</f>
        <v>0</v>
      </c>
      <c r="K212" s="233"/>
      <c r="L212" s="44"/>
      <c r="M212" s="234" t="s">
        <v>1</v>
      </c>
      <c r="N212" s="235" t="s">
        <v>43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168</v>
      </c>
      <c r="AT212" s="238" t="s">
        <v>164</v>
      </c>
      <c r="AU212" s="238" t="s">
        <v>88</v>
      </c>
      <c r="AY212" s="17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86</v>
      </c>
      <c r="BK212" s="239">
        <f>ROUND(I212*H212,2)</f>
        <v>0</v>
      </c>
      <c r="BL212" s="17" t="s">
        <v>168</v>
      </c>
      <c r="BM212" s="238" t="s">
        <v>1529</v>
      </c>
    </row>
    <row r="213" s="2" customFormat="1" ht="24.15" customHeight="1">
      <c r="A213" s="38"/>
      <c r="B213" s="39"/>
      <c r="C213" s="252" t="s">
        <v>347</v>
      </c>
      <c r="D213" s="252" t="s">
        <v>218</v>
      </c>
      <c r="E213" s="253" t="s">
        <v>1530</v>
      </c>
      <c r="F213" s="254" t="s">
        <v>1531</v>
      </c>
      <c r="G213" s="255" t="s">
        <v>256</v>
      </c>
      <c r="H213" s="256">
        <v>8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43</v>
      </c>
      <c r="O213" s="91"/>
      <c r="P213" s="236">
        <f>O213*H213</f>
        <v>0</v>
      </c>
      <c r="Q213" s="236">
        <v>0.0011000000000000001</v>
      </c>
      <c r="R213" s="236">
        <f>Q213*H213</f>
        <v>0.0088000000000000005</v>
      </c>
      <c r="S213" s="236">
        <v>0</v>
      </c>
      <c r="T213" s="236">
        <f>S213*H213</f>
        <v>0</v>
      </c>
      <c r="U213" s="23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198</v>
      </c>
      <c r="AT213" s="238" t="s">
        <v>218</v>
      </c>
      <c r="AU213" s="238" t="s">
        <v>88</v>
      </c>
      <c r="AY213" s="17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86</v>
      </c>
      <c r="BK213" s="239">
        <f>ROUND(I213*H213,2)</f>
        <v>0</v>
      </c>
      <c r="BL213" s="17" t="s">
        <v>168</v>
      </c>
      <c r="BM213" s="238" t="s">
        <v>1532</v>
      </c>
    </row>
    <row r="214" s="2" customFormat="1" ht="24.15" customHeight="1">
      <c r="A214" s="38"/>
      <c r="B214" s="39"/>
      <c r="C214" s="226" t="s">
        <v>351</v>
      </c>
      <c r="D214" s="226" t="s">
        <v>164</v>
      </c>
      <c r="E214" s="227" t="s">
        <v>1533</v>
      </c>
      <c r="F214" s="228" t="s">
        <v>1534</v>
      </c>
      <c r="G214" s="229" t="s">
        <v>256</v>
      </c>
      <c r="H214" s="230">
        <v>8</v>
      </c>
      <c r="I214" s="231"/>
      <c r="J214" s="232">
        <f>ROUND(I214*H214,2)</f>
        <v>0</v>
      </c>
      <c r="K214" s="233"/>
      <c r="L214" s="44"/>
      <c r="M214" s="234" t="s">
        <v>1</v>
      </c>
      <c r="N214" s="235" t="s">
        <v>43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6">
        <f>S214*H214</f>
        <v>0</v>
      </c>
      <c r="U214" s="23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238</v>
      </c>
      <c r="AT214" s="238" t="s">
        <v>164</v>
      </c>
      <c r="AU214" s="238" t="s">
        <v>88</v>
      </c>
      <c r="AY214" s="17" t="s">
        <v>162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86</v>
      </c>
      <c r="BK214" s="239">
        <f>ROUND(I214*H214,2)</f>
        <v>0</v>
      </c>
      <c r="BL214" s="17" t="s">
        <v>238</v>
      </c>
      <c r="BM214" s="238" t="s">
        <v>1535</v>
      </c>
    </row>
    <row r="215" s="2" customFormat="1" ht="37.8" customHeight="1">
      <c r="A215" s="38"/>
      <c r="B215" s="39"/>
      <c r="C215" s="226" t="s">
        <v>355</v>
      </c>
      <c r="D215" s="226" t="s">
        <v>164</v>
      </c>
      <c r="E215" s="227" t="s">
        <v>1536</v>
      </c>
      <c r="F215" s="228" t="s">
        <v>1537</v>
      </c>
      <c r="G215" s="229" t="s">
        <v>266</v>
      </c>
      <c r="H215" s="230">
        <v>50</v>
      </c>
      <c r="I215" s="231"/>
      <c r="J215" s="232">
        <f>ROUND(I215*H215,2)</f>
        <v>0</v>
      </c>
      <c r="K215" s="233"/>
      <c r="L215" s="44"/>
      <c r="M215" s="234" t="s">
        <v>1</v>
      </c>
      <c r="N215" s="235" t="s">
        <v>43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6">
        <f>S215*H215</f>
        <v>0</v>
      </c>
      <c r="U215" s="23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168</v>
      </c>
      <c r="AT215" s="238" t="s">
        <v>164</v>
      </c>
      <c r="AU215" s="238" t="s">
        <v>88</v>
      </c>
      <c r="AY215" s="17" t="s">
        <v>162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86</v>
      </c>
      <c r="BK215" s="239">
        <f>ROUND(I215*H215,2)</f>
        <v>0</v>
      </c>
      <c r="BL215" s="17" t="s">
        <v>168</v>
      </c>
      <c r="BM215" s="238" t="s">
        <v>1538</v>
      </c>
    </row>
    <row r="216" s="2" customFormat="1">
      <c r="A216" s="38"/>
      <c r="B216" s="39"/>
      <c r="C216" s="40"/>
      <c r="D216" s="242" t="s">
        <v>340</v>
      </c>
      <c r="E216" s="40"/>
      <c r="F216" s="274" t="s">
        <v>1539</v>
      </c>
      <c r="G216" s="40"/>
      <c r="H216" s="40"/>
      <c r="I216" s="275"/>
      <c r="J216" s="40"/>
      <c r="K216" s="40"/>
      <c r="L216" s="44"/>
      <c r="M216" s="276"/>
      <c r="N216" s="277"/>
      <c r="O216" s="91"/>
      <c r="P216" s="91"/>
      <c r="Q216" s="91"/>
      <c r="R216" s="91"/>
      <c r="S216" s="91"/>
      <c r="T216" s="91"/>
      <c r="U216" s="92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340</v>
      </c>
      <c r="AU216" s="17" t="s">
        <v>88</v>
      </c>
    </row>
    <row r="217" s="13" customFormat="1">
      <c r="A217" s="13"/>
      <c r="B217" s="240"/>
      <c r="C217" s="241"/>
      <c r="D217" s="242" t="s">
        <v>178</v>
      </c>
      <c r="E217" s="243" t="s">
        <v>1</v>
      </c>
      <c r="F217" s="244" t="s">
        <v>1540</v>
      </c>
      <c r="G217" s="241"/>
      <c r="H217" s="245">
        <v>25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49"/>
      <c r="U217" s="250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178</v>
      </c>
      <c r="AU217" s="251" t="s">
        <v>88</v>
      </c>
      <c r="AV217" s="13" t="s">
        <v>88</v>
      </c>
      <c r="AW217" s="13" t="s">
        <v>34</v>
      </c>
      <c r="AX217" s="13" t="s">
        <v>78</v>
      </c>
      <c r="AY217" s="251" t="s">
        <v>162</v>
      </c>
    </row>
    <row r="218" s="13" customFormat="1">
      <c r="A218" s="13"/>
      <c r="B218" s="240"/>
      <c r="C218" s="241"/>
      <c r="D218" s="242" t="s">
        <v>178</v>
      </c>
      <c r="E218" s="243" t="s">
        <v>1</v>
      </c>
      <c r="F218" s="244" t="s">
        <v>1541</v>
      </c>
      <c r="G218" s="241"/>
      <c r="H218" s="245">
        <v>15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49"/>
      <c r="U218" s="250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178</v>
      </c>
      <c r="AU218" s="251" t="s">
        <v>88</v>
      </c>
      <c r="AV218" s="13" t="s">
        <v>88</v>
      </c>
      <c r="AW218" s="13" t="s">
        <v>34</v>
      </c>
      <c r="AX218" s="13" t="s">
        <v>78</v>
      </c>
      <c r="AY218" s="251" t="s">
        <v>162</v>
      </c>
    </row>
    <row r="219" s="13" customFormat="1">
      <c r="A219" s="13"/>
      <c r="B219" s="240"/>
      <c r="C219" s="241"/>
      <c r="D219" s="242" t="s">
        <v>178</v>
      </c>
      <c r="E219" s="243" t="s">
        <v>1</v>
      </c>
      <c r="F219" s="244" t="s">
        <v>1542</v>
      </c>
      <c r="G219" s="241"/>
      <c r="H219" s="245">
        <v>10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49"/>
      <c r="U219" s="250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178</v>
      </c>
      <c r="AU219" s="251" t="s">
        <v>88</v>
      </c>
      <c r="AV219" s="13" t="s">
        <v>88</v>
      </c>
      <c r="AW219" s="13" t="s">
        <v>34</v>
      </c>
      <c r="AX219" s="13" t="s">
        <v>78</v>
      </c>
      <c r="AY219" s="251" t="s">
        <v>162</v>
      </c>
    </row>
    <row r="220" s="14" customFormat="1">
      <c r="A220" s="14"/>
      <c r="B220" s="263"/>
      <c r="C220" s="264"/>
      <c r="D220" s="242" t="s">
        <v>178</v>
      </c>
      <c r="E220" s="265" t="s">
        <v>1</v>
      </c>
      <c r="F220" s="266" t="s">
        <v>320</v>
      </c>
      <c r="G220" s="264"/>
      <c r="H220" s="267">
        <v>50</v>
      </c>
      <c r="I220" s="268"/>
      <c r="J220" s="264"/>
      <c r="K220" s="264"/>
      <c r="L220" s="269"/>
      <c r="M220" s="270"/>
      <c r="N220" s="271"/>
      <c r="O220" s="271"/>
      <c r="P220" s="271"/>
      <c r="Q220" s="271"/>
      <c r="R220" s="271"/>
      <c r="S220" s="271"/>
      <c r="T220" s="271"/>
      <c r="U220" s="272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3" t="s">
        <v>178</v>
      </c>
      <c r="AU220" s="273" t="s">
        <v>88</v>
      </c>
      <c r="AV220" s="14" t="s">
        <v>168</v>
      </c>
      <c r="AW220" s="14" t="s">
        <v>34</v>
      </c>
      <c r="AX220" s="14" t="s">
        <v>86</v>
      </c>
      <c r="AY220" s="273" t="s">
        <v>162</v>
      </c>
    </row>
    <row r="221" s="2" customFormat="1" ht="62.7" customHeight="1">
      <c r="A221" s="38"/>
      <c r="B221" s="39"/>
      <c r="C221" s="226" t="s">
        <v>359</v>
      </c>
      <c r="D221" s="226" t="s">
        <v>164</v>
      </c>
      <c r="E221" s="227" t="s">
        <v>1543</v>
      </c>
      <c r="F221" s="228" t="s">
        <v>1544</v>
      </c>
      <c r="G221" s="229" t="s">
        <v>256</v>
      </c>
      <c r="H221" s="230">
        <v>3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43</v>
      </c>
      <c r="O221" s="91"/>
      <c r="P221" s="236">
        <f>O221*H221</f>
        <v>0</v>
      </c>
      <c r="Q221" s="236">
        <v>0.038649999999999997</v>
      </c>
      <c r="R221" s="236">
        <f>Q221*H221</f>
        <v>0.11595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168</v>
      </c>
      <c r="AT221" s="238" t="s">
        <v>164</v>
      </c>
      <c r="AU221" s="238" t="s">
        <v>88</v>
      </c>
      <c r="AY221" s="17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86</v>
      </c>
      <c r="BK221" s="239">
        <f>ROUND(I221*H221,2)</f>
        <v>0</v>
      </c>
      <c r="BL221" s="17" t="s">
        <v>168</v>
      </c>
      <c r="BM221" s="238" t="s">
        <v>1545</v>
      </c>
    </row>
    <row r="222" s="2" customFormat="1" ht="24.15" customHeight="1">
      <c r="A222" s="38"/>
      <c r="B222" s="39"/>
      <c r="C222" s="226" t="s">
        <v>363</v>
      </c>
      <c r="D222" s="226" t="s">
        <v>164</v>
      </c>
      <c r="E222" s="227" t="s">
        <v>1546</v>
      </c>
      <c r="F222" s="228" t="s">
        <v>1547</v>
      </c>
      <c r="G222" s="229" t="s">
        <v>266</v>
      </c>
      <c r="H222" s="230">
        <v>12</v>
      </c>
      <c r="I222" s="231"/>
      <c r="J222" s="232">
        <f>ROUND(I222*H222,2)</f>
        <v>0</v>
      </c>
      <c r="K222" s="233"/>
      <c r="L222" s="44"/>
      <c r="M222" s="234" t="s">
        <v>1</v>
      </c>
      <c r="N222" s="235" t="s">
        <v>43</v>
      </c>
      <c r="O222" s="91"/>
      <c r="P222" s="236">
        <f>O222*H222</f>
        <v>0</v>
      </c>
      <c r="Q222" s="236">
        <v>0.00080999999999999996</v>
      </c>
      <c r="R222" s="236">
        <f>Q222*H222</f>
        <v>0.0097199999999999995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168</v>
      </c>
      <c r="AT222" s="238" t="s">
        <v>164</v>
      </c>
      <c r="AU222" s="238" t="s">
        <v>88</v>
      </c>
      <c r="AY222" s="17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86</v>
      </c>
      <c r="BK222" s="239">
        <f>ROUND(I222*H222,2)</f>
        <v>0</v>
      </c>
      <c r="BL222" s="17" t="s">
        <v>168</v>
      </c>
      <c r="BM222" s="238" t="s">
        <v>1548</v>
      </c>
    </row>
    <row r="223" s="2" customFormat="1">
      <c r="A223" s="38"/>
      <c r="B223" s="39"/>
      <c r="C223" s="40"/>
      <c r="D223" s="242" t="s">
        <v>340</v>
      </c>
      <c r="E223" s="40"/>
      <c r="F223" s="274" t="s">
        <v>1549</v>
      </c>
      <c r="G223" s="40"/>
      <c r="H223" s="40"/>
      <c r="I223" s="275"/>
      <c r="J223" s="40"/>
      <c r="K223" s="40"/>
      <c r="L223" s="44"/>
      <c r="M223" s="276"/>
      <c r="N223" s="277"/>
      <c r="O223" s="91"/>
      <c r="P223" s="91"/>
      <c r="Q223" s="91"/>
      <c r="R223" s="91"/>
      <c r="S223" s="91"/>
      <c r="T223" s="91"/>
      <c r="U223" s="92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340</v>
      </c>
      <c r="AU223" s="17" t="s">
        <v>88</v>
      </c>
    </row>
    <row r="224" s="2" customFormat="1" ht="14.4" customHeight="1">
      <c r="A224" s="38"/>
      <c r="B224" s="39"/>
      <c r="C224" s="226" t="s">
        <v>367</v>
      </c>
      <c r="D224" s="226" t="s">
        <v>164</v>
      </c>
      <c r="E224" s="227" t="s">
        <v>1550</v>
      </c>
      <c r="F224" s="228" t="s">
        <v>1551</v>
      </c>
      <c r="G224" s="229" t="s">
        <v>256</v>
      </c>
      <c r="H224" s="230">
        <v>2</v>
      </c>
      <c r="I224" s="231"/>
      <c r="J224" s="232">
        <f>ROUND(I224*H224,2)</f>
        <v>0</v>
      </c>
      <c r="K224" s="233"/>
      <c r="L224" s="44"/>
      <c r="M224" s="234" t="s">
        <v>1</v>
      </c>
      <c r="N224" s="235" t="s">
        <v>43</v>
      </c>
      <c r="O224" s="91"/>
      <c r="P224" s="236">
        <f>O224*H224</f>
        <v>0</v>
      </c>
      <c r="Q224" s="236">
        <v>0.00014999999999999999</v>
      </c>
      <c r="R224" s="236">
        <f>Q224*H224</f>
        <v>0.00029999999999999997</v>
      </c>
      <c r="S224" s="236">
        <v>0</v>
      </c>
      <c r="T224" s="236">
        <f>S224*H224</f>
        <v>0</v>
      </c>
      <c r="U224" s="23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168</v>
      </c>
      <c r="AT224" s="238" t="s">
        <v>164</v>
      </c>
      <c r="AU224" s="238" t="s">
        <v>88</v>
      </c>
      <c r="AY224" s="17" t="s">
        <v>162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86</v>
      </c>
      <c r="BK224" s="239">
        <f>ROUND(I224*H224,2)</f>
        <v>0</v>
      </c>
      <c r="BL224" s="17" t="s">
        <v>168</v>
      </c>
      <c r="BM224" s="238" t="s">
        <v>1552</v>
      </c>
    </row>
    <row r="225" s="12" customFormat="1" ht="22.8" customHeight="1">
      <c r="A225" s="12"/>
      <c r="B225" s="210"/>
      <c r="C225" s="211"/>
      <c r="D225" s="212" t="s">
        <v>77</v>
      </c>
      <c r="E225" s="224" t="s">
        <v>202</v>
      </c>
      <c r="F225" s="224" t="s">
        <v>961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SUM(P226:P234)</f>
        <v>0</v>
      </c>
      <c r="Q225" s="218"/>
      <c r="R225" s="219">
        <f>SUM(R226:R234)</f>
        <v>0</v>
      </c>
      <c r="S225" s="218"/>
      <c r="T225" s="219">
        <f>SUM(T226:T234)</f>
        <v>78.629000000000005</v>
      </c>
      <c r="U225" s="220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86</v>
      </c>
      <c r="AT225" s="222" t="s">
        <v>77</v>
      </c>
      <c r="AU225" s="222" t="s">
        <v>86</v>
      </c>
      <c r="AY225" s="221" t="s">
        <v>162</v>
      </c>
      <c r="BK225" s="223">
        <f>SUM(BK226:BK234)</f>
        <v>0</v>
      </c>
    </row>
    <row r="226" s="2" customFormat="1" ht="14.4" customHeight="1">
      <c r="A226" s="38"/>
      <c r="B226" s="39"/>
      <c r="C226" s="226" t="s">
        <v>373</v>
      </c>
      <c r="D226" s="226" t="s">
        <v>164</v>
      </c>
      <c r="E226" s="227" t="s">
        <v>1553</v>
      </c>
      <c r="F226" s="228" t="s">
        <v>1554</v>
      </c>
      <c r="G226" s="229" t="s">
        <v>266</v>
      </c>
      <c r="H226" s="230">
        <v>23</v>
      </c>
      <c r="I226" s="231"/>
      <c r="J226" s="232">
        <f>ROUND(I226*H226,2)</f>
        <v>0</v>
      </c>
      <c r="K226" s="233"/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0.20499999999999999</v>
      </c>
      <c r="T226" s="236">
        <f>S226*H226</f>
        <v>4.7149999999999999</v>
      </c>
      <c r="U226" s="23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168</v>
      </c>
      <c r="AT226" s="238" t="s">
        <v>164</v>
      </c>
      <c r="AU226" s="238" t="s">
        <v>88</v>
      </c>
      <c r="AY226" s="17" t="s">
        <v>162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86</v>
      </c>
      <c r="BK226" s="239">
        <f>ROUND(I226*H226,2)</f>
        <v>0</v>
      </c>
      <c r="BL226" s="17" t="s">
        <v>168</v>
      </c>
      <c r="BM226" s="238" t="s">
        <v>1555</v>
      </c>
    </row>
    <row r="227" s="2" customFormat="1" ht="14.4" customHeight="1">
      <c r="A227" s="38"/>
      <c r="B227" s="39"/>
      <c r="C227" s="226" t="s">
        <v>377</v>
      </c>
      <c r="D227" s="226" t="s">
        <v>164</v>
      </c>
      <c r="E227" s="227" t="s">
        <v>1556</v>
      </c>
      <c r="F227" s="228" t="s">
        <v>1557</v>
      </c>
      <c r="G227" s="229" t="s">
        <v>176</v>
      </c>
      <c r="H227" s="230">
        <v>1</v>
      </c>
      <c r="I227" s="231"/>
      <c r="J227" s="232">
        <f>ROUND(I227*H227,2)</f>
        <v>0</v>
      </c>
      <c r="K227" s="233"/>
      <c r="L227" s="44"/>
      <c r="M227" s="234" t="s">
        <v>1</v>
      </c>
      <c r="N227" s="235" t="s">
        <v>43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2</v>
      </c>
      <c r="T227" s="236">
        <f>S227*H227</f>
        <v>2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168</v>
      </c>
      <c r="AT227" s="238" t="s">
        <v>164</v>
      </c>
      <c r="AU227" s="238" t="s">
        <v>88</v>
      </c>
      <c r="AY227" s="17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86</v>
      </c>
      <c r="BK227" s="239">
        <f>ROUND(I227*H227,2)</f>
        <v>0</v>
      </c>
      <c r="BL227" s="17" t="s">
        <v>168</v>
      </c>
      <c r="BM227" s="238" t="s">
        <v>1558</v>
      </c>
    </row>
    <row r="228" s="2" customFormat="1" ht="49.05" customHeight="1">
      <c r="A228" s="38"/>
      <c r="B228" s="39"/>
      <c r="C228" s="226" t="s">
        <v>386</v>
      </c>
      <c r="D228" s="226" t="s">
        <v>164</v>
      </c>
      <c r="E228" s="227" t="s">
        <v>1559</v>
      </c>
      <c r="F228" s="228" t="s">
        <v>1560</v>
      </c>
      <c r="G228" s="229" t="s">
        <v>167</v>
      </c>
      <c r="H228" s="230">
        <v>105.8</v>
      </c>
      <c r="I228" s="231"/>
      <c r="J228" s="232">
        <f>ROUND(I228*H228,2)</f>
        <v>0</v>
      </c>
      <c r="K228" s="233"/>
      <c r="L228" s="44"/>
      <c r="M228" s="234" t="s">
        <v>1</v>
      </c>
      <c r="N228" s="235" t="s">
        <v>43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0.089999999999999997</v>
      </c>
      <c r="T228" s="236">
        <f>S228*H228</f>
        <v>9.5220000000000002</v>
      </c>
      <c r="U228" s="23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168</v>
      </c>
      <c r="AT228" s="238" t="s">
        <v>164</v>
      </c>
      <c r="AU228" s="238" t="s">
        <v>88</v>
      </c>
      <c r="AY228" s="17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86</v>
      </c>
      <c r="BK228" s="239">
        <f>ROUND(I228*H228,2)</f>
        <v>0</v>
      </c>
      <c r="BL228" s="17" t="s">
        <v>168</v>
      </c>
      <c r="BM228" s="238" t="s">
        <v>1561</v>
      </c>
    </row>
    <row r="229" s="2" customFormat="1" ht="37.8" customHeight="1">
      <c r="A229" s="38"/>
      <c r="B229" s="39"/>
      <c r="C229" s="226" t="s">
        <v>391</v>
      </c>
      <c r="D229" s="226" t="s">
        <v>164</v>
      </c>
      <c r="E229" s="227" t="s">
        <v>1562</v>
      </c>
      <c r="F229" s="228" t="s">
        <v>1563</v>
      </c>
      <c r="G229" s="229" t="s">
        <v>176</v>
      </c>
      <c r="H229" s="230">
        <v>21.16</v>
      </c>
      <c r="I229" s="231"/>
      <c r="J229" s="232">
        <f>ROUND(I229*H229,2)</f>
        <v>0</v>
      </c>
      <c r="K229" s="233"/>
      <c r="L229" s="44"/>
      <c r="M229" s="234" t="s">
        <v>1</v>
      </c>
      <c r="N229" s="235" t="s">
        <v>43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2.2000000000000002</v>
      </c>
      <c r="T229" s="236">
        <f>S229*H229</f>
        <v>46.552000000000007</v>
      </c>
      <c r="U229" s="23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168</v>
      </c>
      <c r="AT229" s="238" t="s">
        <v>164</v>
      </c>
      <c r="AU229" s="238" t="s">
        <v>88</v>
      </c>
      <c r="AY229" s="17" t="s">
        <v>162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86</v>
      </c>
      <c r="BK229" s="239">
        <f>ROUND(I229*H229,2)</f>
        <v>0</v>
      </c>
      <c r="BL229" s="17" t="s">
        <v>168</v>
      </c>
      <c r="BM229" s="238" t="s">
        <v>1564</v>
      </c>
    </row>
    <row r="230" s="13" customFormat="1">
      <c r="A230" s="13"/>
      <c r="B230" s="240"/>
      <c r="C230" s="241"/>
      <c r="D230" s="242" t="s">
        <v>178</v>
      </c>
      <c r="E230" s="243" t="s">
        <v>1</v>
      </c>
      <c r="F230" s="244" t="s">
        <v>1565</v>
      </c>
      <c r="G230" s="241"/>
      <c r="H230" s="245">
        <v>21.16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49"/>
      <c r="U230" s="250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178</v>
      </c>
      <c r="AU230" s="251" t="s">
        <v>88</v>
      </c>
      <c r="AV230" s="13" t="s">
        <v>88</v>
      </c>
      <c r="AW230" s="13" t="s">
        <v>34</v>
      </c>
      <c r="AX230" s="13" t="s">
        <v>86</v>
      </c>
      <c r="AY230" s="251" t="s">
        <v>162</v>
      </c>
    </row>
    <row r="231" s="2" customFormat="1" ht="24.15" customHeight="1">
      <c r="A231" s="38"/>
      <c r="B231" s="39"/>
      <c r="C231" s="226" t="s">
        <v>396</v>
      </c>
      <c r="D231" s="226" t="s">
        <v>164</v>
      </c>
      <c r="E231" s="227" t="s">
        <v>1566</v>
      </c>
      <c r="F231" s="228" t="s">
        <v>1567</v>
      </c>
      <c r="G231" s="229" t="s">
        <v>176</v>
      </c>
      <c r="H231" s="230">
        <v>7.2000000000000002</v>
      </c>
      <c r="I231" s="231"/>
      <c r="J231" s="232">
        <f>ROUND(I231*H231,2)</f>
        <v>0</v>
      </c>
      <c r="K231" s="233"/>
      <c r="L231" s="44"/>
      <c r="M231" s="234" t="s">
        <v>1</v>
      </c>
      <c r="N231" s="235" t="s">
        <v>43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2.2000000000000002</v>
      </c>
      <c r="T231" s="236">
        <f>S231*H231</f>
        <v>15.840000000000002</v>
      </c>
      <c r="U231" s="23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168</v>
      </c>
      <c r="AT231" s="238" t="s">
        <v>164</v>
      </c>
      <c r="AU231" s="238" t="s">
        <v>88</v>
      </c>
      <c r="AY231" s="17" t="s">
        <v>162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86</v>
      </c>
      <c r="BK231" s="239">
        <f>ROUND(I231*H231,2)</f>
        <v>0</v>
      </c>
      <c r="BL231" s="17" t="s">
        <v>168</v>
      </c>
      <c r="BM231" s="238" t="s">
        <v>1568</v>
      </c>
    </row>
    <row r="232" s="13" customFormat="1">
      <c r="A232" s="13"/>
      <c r="B232" s="240"/>
      <c r="C232" s="241"/>
      <c r="D232" s="242" t="s">
        <v>178</v>
      </c>
      <c r="E232" s="243" t="s">
        <v>1</v>
      </c>
      <c r="F232" s="244" t="s">
        <v>1569</v>
      </c>
      <c r="G232" s="241"/>
      <c r="H232" s="245">
        <v>4.7999999999999998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49"/>
      <c r="U232" s="250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178</v>
      </c>
      <c r="AU232" s="251" t="s">
        <v>88</v>
      </c>
      <c r="AV232" s="13" t="s">
        <v>88</v>
      </c>
      <c r="AW232" s="13" t="s">
        <v>34</v>
      </c>
      <c r="AX232" s="13" t="s">
        <v>78</v>
      </c>
      <c r="AY232" s="251" t="s">
        <v>162</v>
      </c>
    </row>
    <row r="233" s="13" customFormat="1">
      <c r="A233" s="13"/>
      <c r="B233" s="240"/>
      <c r="C233" s="241"/>
      <c r="D233" s="242" t="s">
        <v>178</v>
      </c>
      <c r="E233" s="243" t="s">
        <v>1</v>
      </c>
      <c r="F233" s="244" t="s">
        <v>1570</v>
      </c>
      <c r="G233" s="241"/>
      <c r="H233" s="245">
        <v>2.3999999999999999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49"/>
      <c r="U233" s="250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178</v>
      </c>
      <c r="AU233" s="251" t="s">
        <v>88</v>
      </c>
      <c r="AV233" s="13" t="s">
        <v>88</v>
      </c>
      <c r="AW233" s="13" t="s">
        <v>34</v>
      </c>
      <c r="AX233" s="13" t="s">
        <v>78</v>
      </c>
      <c r="AY233" s="251" t="s">
        <v>162</v>
      </c>
    </row>
    <row r="234" s="14" customFormat="1">
      <c r="A234" s="14"/>
      <c r="B234" s="263"/>
      <c r="C234" s="264"/>
      <c r="D234" s="242" t="s">
        <v>178</v>
      </c>
      <c r="E234" s="265" t="s">
        <v>1</v>
      </c>
      <c r="F234" s="266" t="s">
        <v>320</v>
      </c>
      <c r="G234" s="264"/>
      <c r="H234" s="267">
        <v>7.2000000000000002</v>
      </c>
      <c r="I234" s="268"/>
      <c r="J234" s="264"/>
      <c r="K234" s="264"/>
      <c r="L234" s="269"/>
      <c r="M234" s="270"/>
      <c r="N234" s="271"/>
      <c r="O234" s="271"/>
      <c r="P234" s="271"/>
      <c r="Q234" s="271"/>
      <c r="R234" s="271"/>
      <c r="S234" s="271"/>
      <c r="T234" s="271"/>
      <c r="U234" s="272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3" t="s">
        <v>178</v>
      </c>
      <c r="AU234" s="273" t="s">
        <v>88</v>
      </c>
      <c r="AV234" s="14" t="s">
        <v>168</v>
      </c>
      <c r="AW234" s="14" t="s">
        <v>34</v>
      </c>
      <c r="AX234" s="14" t="s">
        <v>86</v>
      </c>
      <c r="AY234" s="273" t="s">
        <v>162</v>
      </c>
    </row>
    <row r="235" s="12" customFormat="1" ht="22.8" customHeight="1">
      <c r="A235" s="12"/>
      <c r="B235" s="210"/>
      <c r="C235" s="211"/>
      <c r="D235" s="212" t="s">
        <v>77</v>
      </c>
      <c r="E235" s="224" t="s">
        <v>321</v>
      </c>
      <c r="F235" s="224" t="s">
        <v>483</v>
      </c>
      <c r="G235" s="211"/>
      <c r="H235" s="211"/>
      <c r="I235" s="214"/>
      <c r="J235" s="225">
        <f>BK235</f>
        <v>0</v>
      </c>
      <c r="K235" s="211"/>
      <c r="L235" s="216"/>
      <c r="M235" s="217"/>
      <c r="N235" s="218"/>
      <c r="O235" s="218"/>
      <c r="P235" s="219">
        <f>SUM(P236:P243)</f>
        <v>0</v>
      </c>
      <c r="Q235" s="218"/>
      <c r="R235" s="219">
        <f>SUM(R236:R243)</f>
        <v>0</v>
      </c>
      <c r="S235" s="218"/>
      <c r="T235" s="219">
        <f>SUM(T236:T243)</f>
        <v>0</v>
      </c>
      <c r="U235" s="220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1" t="s">
        <v>86</v>
      </c>
      <c r="AT235" s="222" t="s">
        <v>77</v>
      </c>
      <c r="AU235" s="222" t="s">
        <v>86</v>
      </c>
      <c r="AY235" s="221" t="s">
        <v>162</v>
      </c>
      <c r="BK235" s="223">
        <f>SUM(BK236:BK243)</f>
        <v>0</v>
      </c>
    </row>
    <row r="236" s="2" customFormat="1" ht="24.15" customHeight="1">
      <c r="A236" s="38"/>
      <c r="B236" s="39"/>
      <c r="C236" s="226" t="s">
        <v>401</v>
      </c>
      <c r="D236" s="226" t="s">
        <v>164</v>
      </c>
      <c r="E236" s="227" t="s">
        <v>1056</v>
      </c>
      <c r="F236" s="228" t="s">
        <v>1057</v>
      </c>
      <c r="G236" s="229" t="s">
        <v>205</v>
      </c>
      <c r="H236" s="230">
        <v>87.525999999999996</v>
      </c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6">
        <f>S236*H236</f>
        <v>0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168</v>
      </c>
      <c r="AT236" s="238" t="s">
        <v>164</v>
      </c>
      <c r="AU236" s="238" t="s">
        <v>88</v>
      </c>
      <c r="AY236" s="17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86</v>
      </c>
      <c r="BK236" s="239">
        <f>ROUND(I236*H236,2)</f>
        <v>0</v>
      </c>
      <c r="BL236" s="17" t="s">
        <v>168</v>
      </c>
      <c r="BM236" s="238" t="s">
        <v>1571</v>
      </c>
    </row>
    <row r="237" s="2" customFormat="1" ht="24.15" customHeight="1">
      <c r="A237" s="38"/>
      <c r="B237" s="39"/>
      <c r="C237" s="226" t="s">
        <v>406</v>
      </c>
      <c r="D237" s="226" t="s">
        <v>164</v>
      </c>
      <c r="E237" s="227" t="s">
        <v>487</v>
      </c>
      <c r="F237" s="228" t="s">
        <v>488</v>
      </c>
      <c r="G237" s="229" t="s">
        <v>205</v>
      </c>
      <c r="H237" s="230">
        <v>87.525999999999996</v>
      </c>
      <c r="I237" s="231"/>
      <c r="J237" s="232">
        <f>ROUND(I237*H237,2)</f>
        <v>0</v>
      </c>
      <c r="K237" s="233"/>
      <c r="L237" s="44"/>
      <c r="M237" s="234" t="s">
        <v>1</v>
      </c>
      <c r="N237" s="235" t="s">
        <v>43</v>
      </c>
      <c r="O237" s="91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6">
        <f>S237*H237</f>
        <v>0</v>
      </c>
      <c r="U237" s="23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168</v>
      </c>
      <c r="AT237" s="238" t="s">
        <v>164</v>
      </c>
      <c r="AU237" s="238" t="s">
        <v>88</v>
      </c>
      <c r="AY237" s="17" t="s">
        <v>162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86</v>
      </c>
      <c r="BK237" s="239">
        <f>ROUND(I237*H237,2)</f>
        <v>0</v>
      </c>
      <c r="BL237" s="17" t="s">
        <v>168</v>
      </c>
      <c r="BM237" s="238" t="s">
        <v>1572</v>
      </c>
    </row>
    <row r="238" s="2" customFormat="1" ht="24.15" customHeight="1">
      <c r="A238" s="38"/>
      <c r="B238" s="39"/>
      <c r="C238" s="226" t="s">
        <v>411</v>
      </c>
      <c r="D238" s="226" t="s">
        <v>164</v>
      </c>
      <c r="E238" s="227" t="s">
        <v>490</v>
      </c>
      <c r="F238" s="228" t="s">
        <v>491</v>
      </c>
      <c r="G238" s="229" t="s">
        <v>205</v>
      </c>
      <c r="H238" s="230">
        <v>1662.9939999999999</v>
      </c>
      <c r="I238" s="231"/>
      <c r="J238" s="232">
        <f>ROUND(I238*H238,2)</f>
        <v>0</v>
      </c>
      <c r="K238" s="233"/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6">
        <f>S238*H238</f>
        <v>0</v>
      </c>
      <c r="U238" s="23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168</v>
      </c>
      <c r="AT238" s="238" t="s">
        <v>164</v>
      </c>
      <c r="AU238" s="238" t="s">
        <v>88</v>
      </c>
      <c r="AY238" s="17" t="s">
        <v>162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86</v>
      </c>
      <c r="BK238" s="239">
        <f>ROUND(I238*H238,2)</f>
        <v>0</v>
      </c>
      <c r="BL238" s="17" t="s">
        <v>168</v>
      </c>
      <c r="BM238" s="238" t="s">
        <v>1573</v>
      </c>
    </row>
    <row r="239" s="13" customFormat="1">
      <c r="A239" s="13"/>
      <c r="B239" s="240"/>
      <c r="C239" s="241"/>
      <c r="D239" s="242" t="s">
        <v>178</v>
      </c>
      <c r="E239" s="241"/>
      <c r="F239" s="244" t="s">
        <v>1574</v>
      </c>
      <c r="G239" s="241"/>
      <c r="H239" s="245">
        <v>1662.9939999999999</v>
      </c>
      <c r="I239" s="246"/>
      <c r="J239" s="241"/>
      <c r="K239" s="241"/>
      <c r="L239" s="247"/>
      <c r="M239" s="248"/>
      <c r="N239" s="249"/>
      <c r="O239" s="249"/>
      <c r="P239" s="249"/>
      <c r="Q239" s="249"/>
      <c r="R239" s="249"/>
      <c r="S239" s="249"/>
      <c r="T239" s="249"/>
      <c r="U239" s="250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1" t="s">
        <v>178</v>
      </c>
      <c r="AU239" s="251" t="s">
        <v>88</v>
      </c>
      <c r="AV239" s="13" t="s">
        <v>88</v>
      </c>
      <c r="AW239" s="13" t="s">
        <v>4</v>
      </c>
      <c r="AX239" s="13" t="s">
        <v>86</v>
      </c>
      <c r="AY239" s="251" t="s">
        <v>162</v>
      </c>
    </row>
    <row r="240" s="2" customFormat="1" ht="37.8" customHeight="1">
      <c r="A240" s="38"/>
      <c r="B240" s="39"/>
      <c r="C240" s="226" t="s">
        <v>418</v>
      </c>
      <c r="D240" s="226" t="s">
        <v>164</v>
      </c>
      <c r="E240" s="227" t="s">
        <v>364</v>
      </c>
      <c r="F240" s="228" t="s">
        <v>365</v>
      </c>
      <c r="G240" s="229" t="s">
        <v>205</v>
      </c>
      <c r="H240" s="230">
        <v>87.043999999999997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6">
        <f>S240*H240</f>
        <v>0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168</v>
      </c>
      <c r="AT240" s="238" t="s">
        <v>164</v>
      </c>
      <c r="AU240" s="238" t="s">
        <v>88</v>
      </c>
      <c r="AY240" s="17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86</v>
      </c>
      <c r="BK240" s="239">
        <f>ROUND(I240*H240,2)</f>
        <v>0</v>
      </c>
      <c r="BL240" s="17" t="s">
        <v>168</v>
      </c>
      <c r="BM240" s="238" t="s">
        <v>1575</v>
      </c>
    </row>
    <row r="241" s="13" customFormat="1">
      <c r="A241" s="13"/>
      <c r="B241" s="240"/>
      <c r="C241" s="241"/>
      <c r="D241" s="242" t="s">
        <v>178</v>
      </c>
      <c r="E241" s="243" t="s">
        <v>1</v>
      </c>
      <c r="F241" s="244" t="s">
        <v>1576</v>
      </c>
      <c r="G241" s="241"/>
      <c r="H241" s="245">
        <v>87.043999999999997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49"/>
      <c r="U241" s="250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178</v>
      </c>
      <c r="AU241" s="251" t="s">
        <v>88</v>
      </c>
      <c r="AV241" s="13" t="s">
        <v>88</v>
      </c>
      <c r="AW241" s="13" t="s">
        <v>34</v>
      </c>
      <c r="AX241" s="13" t="s">
        <v>86</v>
      </c>
      <c r="AY241" s="251" t="s">
        <v>162</v>
      </c>
    </row>
    <row r="242" s="2" customFormat="1" ht="24.15" customHeight="1">
      <c r="A242" s="38"/>
      <c r="B242" s="39"/>
      <c r="C242" s="226" t="s">
        <v>632</v>
      </c>
      <c r="D242" s="226" t="s">
        <v>164</v>
      </c>
      <c r="E242" s="227" t="s">
        <v>343</v>
      </c>
      <c r="F242" s="228" t="s">
        <v>344</v>
      </c>
      <c r="G242" s="229" t="s">
        <v>205</v>
      </c>
      <c r="H242" s="230">
        <v>0.48199999999999998</v>
      </c>
      <c r="I242" s="231"/>
      <c r="J242" s="232">
        <f>ROUND(I242*H242,2)</f>
        <v>0</v>
      </c>
      <c r="K242" s="233"/>
      <c r="L242" s="44"/>
      <c r="M242" s="234" t="s">
        <v>1</v>
      </c>
      <c r="N242" s="235" t="s">
        <v>43</v>
      </c>
      <c r="O242" s="91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6">
        <f>S242*H242</f>
        <v>0</v>
      </c>
      <c r="U242" s="237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168</v>
      </c>
      <c r="AT242" s="238" t="s">
        <v>164</v>
      </c>
      <c r="AU242" s="238" t="s">
        <v>88</v>
      </c>
      <c r="AY242" s="17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86</v>
      </c>
      <c r="BK242" s="239">
        <f>ROUND(I242*H242,2)</f>
        <v>0</v>
      </c>
      <c r="BL242" s="17" t="s">
        <v>168</v>
      </c>
      <c r="BM242" s="238" t="s">
        <v>1577</v>
      </c>
    </row>
    <row r="243" s="13" customFormat="1">
      <c r="A243" s="13"/>
      <c r="B243" s="240"/>
      <c r="C243" s="241"/>
      <c r="D243" s="242" t="s">
        <v>178</v>
      </c>
      <c r="E243" s="243" t="s">
        <v>1</v>
      </c>
      <c r="F243" s="244" t="s">
        <v>1578</v>
      </c>
      <c r="G243" s="241"/>
      <c r="H243" s="245">
        <v>0.48199999999999998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49"/>
      <c r="U243" s="250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178</v>
      </c>
      <c r="AU243" s="251" t="s">
        <v>88</v>
      </c>
      <c r="AV243" s="13" t="s">
        <v>88</v>
      </c>
      <c r="AW243" s="13" t="s">
        <v>34</v>
      </c>
      <c r="AX243" s="13" t="s">
        <v>86</v>
      </c>
      <c r="AY243" s="251" t="s">
        <v>162</v>
      </c>
    </row>
    <row r="244" s="12" customFormat="1" ht="22.8" customHeight="1">
      <c r="A244" s="12"/>
      <c r="B244" s="210"/>
      <c r="C244" s="211"/>
      <c r="D244" s="212" t="s">
        <v>77</v>
      </c>
      <c r="E244" s="224" t="s">
        <v>371</v>
      </c>
      <c r="F244" s="224" t="s">
        <v>372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SUM(P245:P247)</f>
        <v>0</v>
      </c>
      <c r="Q244" s="218"/>
      <c r="R244" s="219">
        <f>SUM(R245:R247)</f>
        <v>0</v>
      </c>
      <c r="S244" s="218"/>
      <c r="T244" s="219">
        <f>SUM(T245:T247)</f>
        <v>0</v>
      </c>
      <c r="U244" s="220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86</v>
      </c>
      <c r="AT244" s="222" t="s">
        <v>77</v>
      </c>
      <c r="AU244" s="222" t="s">
        <v>86</v>
      </c>
      <c r="AY244" s="221" t="s">
        <v>162</v>
      </c>
      <c r="BK244" s="223">
        <f>SUM(BK245:BK247)</f>
        <v>0</v>
      </c>
    </row>
    <row r="245" s="2" customFormat="1" ht="14.4" customHeight="1">
      <c r="A245" s="38"/>
      <c r="B245" s="39"/>
      <c r="C245" s="226" t="s">
        <v>637</v>
      </c>
      <c r="D245" s="226" t="s">
        <v>164</v>
      </c>
      <c r="E245" s="227" t="s">
        <v>773</v>
      </c>
      <c r="F245" s="228" t="s">
        <v>774</v>
      </c>
      <c r="G245" s="229" t="s">
        <v>205</v>
      </c>
      <c r="H245" s="230">
        <v>9.6980000000000004</v>
      </c>
      <c r="I245" s="231"/>
      <c r="J245" s="232">
        <f>ROUND(I245*H245,2)</f>
        <v>0</v>
      </c>
      <c r="K245" s="233"/>
      <c r="L245" s="44"/>
      <c r="M245" s="234" t="s">
        <v>1</v>
      </c>
      <c r="N245" s="235" t="s">
        <v>43</v>
      </c>
      <c r="O245" s="91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6">
        <f>S245*H245</f>
        <v>0</v>
      </c>
      <c r="U245" s="23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168</v>
      </c>
      <c r="AT245" s="238" t="s">
        <v>164</v>
      </c>
      <c r="AU245" s="238" t="s">
        <v>88</v>
      </c>
      <c r="AY245" s="17" t="s">
        <v>162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86</v>
      </c>
      <c r="BK245" s="239">
        <f>ROUND(I245*H245,2)</f>
        <v>0</v>
      </c>
      <c r="BL245" s="17" t="s">
        <v>168</v>
      </c>
      <c r="BM245" s="238" t="s">
        <v>1579</v>
      </c>
    </row>
    <row r="246" s="13" customFormat="1">
      <c r="A246" s="13"/>
      <c r="B246" s="240"/>
      <c r="C246" s="241"/>
      <c r="D246" s="242" t="s">
        <v>178</v>
      </c>
      <c r="E246" s="243" t="s">
        <v>1</v>
      </c>
      <c r="F246" s="244" t="s">
        <v>1580</v>
      </c>
      <c r="G246" s="241"/>
      <c r="H246" s="245">
        <v>9.6980000000000004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49"/>
      <c r="U246" s="250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178</v>
      </c>
      <c r="AU246" s="251" t="s">
        <v>88</v>
      </c>
      <c r="AV246" s="13" t="s">
        <v>88</v>
      </c>
      <c r="AW246" s="13" t="s">
        <v>34</v>
      </c>
      <c r="AX246" s="13" t="s">
        <v>86</v>
      </c>
      <c r="AY246" s="251" t="s">
        <v>162</v>
      </c>
    </row>
    <row r="247" s="2" customFormat="1" ht="24.15" customHeight="1">
      <c r="A247" s="38"/>
      <c r="B247" s="39"/>
      <c r="C247" s="226" t="s">
        <v>641</v>
      </c>
      <c r="D247" s="226" t="s">
        <v>164</v>
      </c>
      <c r="E247" s="227" t="s">
        <v>1581</v>
      </c>
      <c r="F247" s="228" t="s">
        <v>1582</v>
      </c>
      <c r="G247" s="229" t="s">
        <v>205</v>
      </c>
      <c r="H247" s="230">
        <v>154.25</v>
      </c>
      <c r="I247" s="231"/>
      <c r="J247" s="232">
        <f>ROUND(I247*H247,2)</f>
        <v>0</v>
      </c>
      <c r="K247" s="233"/>
      <c r="L247" s="44"/>
      <c r="M247" s="234" t="s">
        <v>1</v>
      </c>
      <c r="N247" s="235" t="s">
        <v>43</v>
      </c>
      <c r="O247" s="91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6">
        <f>S247*H247</f>
        <v>0</v>
      </c>
      <c r="U247" s="237" t="s">
        <v>1</v>
      </c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168</v>
      </c>
      <c r="AT247" s="238" t="s">
        <v>164</v>
      </c>
      <c r="AU247" s="238" t="s">
        <v>88</v>
      </c>
      <c r="AY247" s="17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86</v>
      </c>
      <c r="BK247" s="239">
        <f>ROUND(I247*H247,2)</f>
        <v>0</v>
      </c>
      <c r="BL247" s="17" t="s">
        <v>168</v>
      </c>
      <c r="BM247" s="238" t="s">
        <v>1583</v>
      </c>
    </row>
    <row r="248" s="12" customFormat="1" ht="25.92" customHeight="1">
      <c r="A248" s="12"/>
      <c r="B248" s="210"/>
      <c r="C248" s="211"/>
      <c r="D248" s="212" t="s">
        <v>77</v>
      </c>
      <c r="E248" s="213" t="s">
        <v>382</v>
      </c>
      <c r="F248" s="213" t="s">
        <v>383</v>
      </c>
      <c r="G248" s="211"/>
      <c r="H248" s="211"/>
      <c r="I248" s="214"/>
      <c r="J248" s="215">
        <f>BK248</f>
        <v>0</v>
      </c>
      <c r="K248" s="211"/>
      <c r="L248" s="216"/>
      <c r="M248" s="217"/>
      <c r="N248" s="218"/>
      <c r="O248" s="218"/>
      <c r="P248" s="219">
        <f>P249+P255</f>
        <v>0</v>
      </c>
      <c r="Q248" s="218"/>
      <c r="R248" s="219">
        <f>R249+R255</f>
        <v>0.23558999999999997</v>
      </c>
      <c r="S248" s="218"/>
      <c r="T248" s="219">
        <f>T249+T255</f>
        <v>0.20000000000000001</v>
      </c>
      <c r="U248" s="220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1" t="s">
        <v>88</v>
      </c>
      <c r="AT248" s="222" t="s">
        <v>77</v>
      </c>
      <c r="AU248" s="222" t="s">
        <v>78</v>
      </c>
      <c r="AY248" s="221" t="s">
        <v>162</v>
      </c>
      <c r="BK248" s="223">
        <f>BK249+BK255</f>
        <v>0</v>
      </c>
    </row>
    <row r="249" s="12" customFormat="1" ht="22.8" customHeight="1">
      <c r="A249" s="12"/>
      <c r="B249" s="210"/>
      <c r="C249" s="211"/>
      <c r="D249" s="212" t="s">
        <v>77</v>
      </c>
      <c r="E249" s="224" t="s">
        <v>384</v>
      </c>
      <c r="F249" s="224" t="s">
        <v>385</v>
      </c>
      <c r="G249" s="211"/>
      <c r="H249" s="211"/>
      <c r="I249" s="214"/>
      <c r="J249" s="225">
        <f>BK249</f>
        <v>0</v>
      </c>
      <c r="K249" s="211"/>
      <c r="L249" s="216"/>
      <c r="M249" s="217"/>
      <c r="N249" s="218"/>
      <c r="O249" s="218"/>
      <c r="P249" s="219">
        <f>SUM(P250:P254)</f>
        <v>0</v>
      </c>
      <c r="Q249" s="218"/>
      <c r="R249" s="219">
        <f>SUM(R250:R254)</f>
        <v>0.12998999999999999</v>
      </c>
      <c r="S249" s="218"/>
      <c r="T249" s="219">
        <f>SUM(T250:T254)</f>
        <v>0</v>
      </c>
      <c r="U249" s="220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1" t="s">
        <v>88</v>
      </c>
      <c r="AT249" s="222" t="s">
        <v>77</v>
      </c>
      <c r="AU249" s="222" t="s">
        <v>86</v>
      </c>
      <c r="AY249" s="221" t="s">
        <v>162</v>
      </c>
      <c r="BK249" s="223">
        <f>SUM(BK250:BK254)</f>
        <v>0</v>
      </c>
    </row>
    <row r="250" s="2" customFormat="1" ht="24.15" customHeight="1">
      <c r="A250" s="38"/>
      <c r="B250" s="39"/>
      <c r="C250" s="226" t="s">
        <v>645</v>
      </c>
      <c r="D250" s="226" t="s">
        <v>164</v>
      </c>
      <c r="E250" s="227" t="s">
        <v>1584</v>
      </c>
      <c r="F250" s="228" t="s">
        <v>1585</v>
      </c>
      <c r="G250" s="229" t="s">
        <v>167</v>
      </c>
      <c r="H250" s="230">
        <v>173.31999999999999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0.00075000000000000002</v>
      </c>
      <c r="R250" s="236">
        <f>Q250*H250</f>
        <v>0.12998999999999999</v>
      </c>
      <c r="S250" s="236">
        <v>0</v>
      </c>
      <c r="T250" s="236">
        <f>S250*H250</f>
        <v>0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238</v>
      </c>
      <c r="AT250" s="238" t="s">
        <v>164</v>
      </c>
      <c r="AU250" s="238" t="s">
        <v>88</v>
      </c>
      <c r="AY250" s="17" t="s">
        <v>162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86</v>
      </c>
      <c r="BK250" s="239">
        <f>ROUND(I250*H250,2)</f>
        <v>0</v>
      </c>
      <c r="BL250" s="17" t="s">
        <v>238</v>
      </c>
      <c r="BM250" s="238" t="s">
        <v>1586</v>
      </c>
    </row>
    <row r="251" s="13" customFormat="1">
      <c r="A251" s="13"/>
      <c r="B251" s="240"/>
      <c r="C251" s="241"/>
      <c r="D251" s="242" t="s">
        <v>178</v>
      </c>
      <c r="E251" s="243" t="s">
        <v>1</v>
      </c>
      <c r="F251" s="244" t="s">
        <v>1587</v>
      </c>
      <c r="G251" s="241"/>
      <c r="H251" s="245">
        <v>81.200000000000003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49"/>
      <c r="U251" s="250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178</v>
      </c>
      <c r="AU251" s="251" t="s">
        <v>88</v>
      </c>
      <c r="AV251" s="13" t="s">
        <v>88</v>
      </c>
      <c r="AW251" s="13" t="s">
        <v>34</v>
      </c>
      <c r="AX251" s="13" t="s">
        <v>78</v>
      </c>
      <c r="AY251" s="251" t="s">
        <v>162</v>
      </c>
    </row>
    <row r="252" s="13" customFormat="1">
      <c r="A252" s="13"/>
      <c r="B252" s="240"/>
      <c r="C252" s="241"/>
      <c r="D252" s="242" t="s">
        <v>178</v>
      </c>
      <c r="E252" s="243" t="s">
        <v>1</v>
      </c>
      <c r="F252" s="244" t="s">
        <v>1588</v>
      </c>
      <c r="G252" s="241"/>
      <c r="H252" s="245">
        <v>92.120000000000005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49"/>
      <c r="U252" s="250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178</v>
      </c>
      <c r="AU252" s="251" t="s">
        <v>88</v>
      </c>
      <c r="AV252" s="13" t="s">
        <v>88</v>
      </c>
      <c r="AW252" s="13" t="s">
        <v>34</v>
      </c>
      <c r="AX252" s="13" t="s">
        <v>78</v>
      </c>
      <c r="AY252" s="251" t="s">
        <v>162</v>
      </c>
    </row>
    <row r="253" s="14" customFormat="1">
      <c r="A253" s="14"/>
      <c r="B253" s="263"/>
      <c r="C253" s="264"/>
      <c r="D253" s="242" t="s">
        <v>178</v>
      </c>
      <c r="E253" s="265" t="s">
        <v>1</v>
      </c>
      <c r="F253" s="266" t="s">
        <v>320</v>
      </c>
      <c r="G253" s="264"/>
      <c r="H253" s="267">
        <v>173.31999999999999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1"/>
      <c r="U253" s="272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3" t="s">
        <v>178</v>
      </c>
      <c r="AU253" s="273" t="s">
        <v>88</v>
      </c>
      <c r="AV253" s="14" t="s">
        <v>168</v>
      </c>
      <c r="AW253" s="14" t="s">
        <v>34</v>
      </c>
      <c r="AX253" s="14" t="s">
        <v>86</v>
      </c>
      <c r="AY253" s="273" t="s">
        <v>162</v>
      </c>
    </row>
    <row r="254" s="2" customFormat="1" ht="24.15" customHeight="1">
      <c r="A254" s="38"/>
      <c r="B254" s="39"/>
      <c r="C254" s="226" t="s">
        <v>649</v>
      </c>
      <c r="D254" s="226" t="s">
        <v>164</v>
      </c>
      <c r="E254" s="227" t="s">
        <v>412</v>
      </c>
      <c r="F254" s="228" t="s">
        <v>413</v>
      </c>
      <c r="G254" s="229" t="s">
        <v>414</v>
      </c>
      <c r="H254" s="278"/>
      <c r="I254" s="231"/>
      <c r="J254" s="232">
        <f>ROUND(I254*H254,2)</f>
        <v>0</v>
      </c>
      <c r="K254" s="233"/>
      <c r="L254" s="44"/>
      <c r="M254" s="234" t="s">
        <v>1</v>
      </c>
      <c r="N254" s="235" t="s">
        <v>43</v>
      </c>
      <c r="O254" s="91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6">
        <f>S254*H254</f>
        <v>0</v>
      </c>
      <c r="U254" s="237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238</v>
      </c>
      <c r="AT254" s="238" t="s">
        <v>164</v>
      </c>
      <c r="AU254" s="238" t="s">
        <v>88</v>
      </c>
      <c r="AY254" s="17" t="s">
        <v>162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86</v>
      </c>
      <c r="BK254" s="239">
        <f>ROUND(I254*H254,2)</f>
        <v>0</v>
      </c>
      <c r="BL254" s="17" t="s">
        <v>238</v>
      </c>
      <c r="BM254" s="238" t="s">
        <v>1589</v>
      </c>
    </row>
    <row r="255" s="12" customFormat="1" ht="22.8" customHeight="1">
      <c r="A255" s="12"/>
      <c r="B255" s="210"/>
      <c r="C255" s="211"/>
      <c r="D255" s="212" t="s">
        <v>77</v>
      </c>
      <c r="E255" s="224" t="s">
        <v>707</v>
      </c>
      <c r="F255" s="224" t="s">
        <v>708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SUM(P256:P263)</f>
        <v>0</v>
      </c>
      <c r="Q255" s="218"/>
      <c r="R255" s="219">
        <f>SUM(R256:R263)</f>
        <v>0.10559999999999999</v>
      </c>
      <c r="S255" s="218"/>
      <c r="T255" s="219">
        <f>SUM(T256:T263)</f>
        <v>0.20000000000000001</v>
      </c>
      <c r="U255" s="220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88</v>
      </c>
      <c r="AT255" s="222" t="s">
        <v>77</v>
      </c>
      <c r="AU255" s="222" t="s">
        <v>86</v>
      </c>
      <c r="AY255" s="221" t="s">
        <v>162</v>
      </c>
      <c r="BK255" s="223">
        <f>SUM(BK256:BK263)</f>
        <v>0</v>
      </c>
    </row>
    <row r="256" s="2" customFormat="1" ht="24.15" customHeight="1">
      <c r="A256" s="38"/>
      <c r="B256" s="39"/>
      <c r="C256" s="226" t="s">
        <v>653</v>
      </c>
      <c r="D256" s="226" t="s">
        <v>164</v>
      </c>
      <c r="E256" s="227" t="s">
        <v>1590</v>
      </c>
      <c r="F256" s="228" t="s">
        <v>1591</v>
      </c>
      <c r="G256" s="229" t="s">
        <v>167</v>
      </c>
      <c r="H256" s="230">
        <v>5.5</v>
      </c>
      <c r="I256" s="231"/>
      <c r="J256" s="232">
        <f>ROUND(I256*H256,2)</f>
        <v>0</v>
      </c>
      <c r="K256" s="233"/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6">
        <f>S256*H256</f>
        <v>0</v>
      </c>
      <c r="U256" s="23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238</v>
      </c>
      <c r="AT256" s="238" t="s">
        <v>164</v>
      </c>
      <c r="AU256" s="238" t="s">
        <v>88</v>
      </c>
      <c r="AY256" s="17" t="s">
        <v>162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86</v>
      </c>
      <c r="BK256" s="239">
        <f>ROUND(I256*H256,2)</f>
        <v>0</v>
      </c>
      <c r="BL256" s="17" t="s">
        <v>238</v>
      </c>
      <c r="BM256" s="238" t="s">
        <v>1592</v>
      </c>
    </row>
    <row r="257" s="13" customFormat="1">
      <c r="A257" s="13"/>
      <c r="B257" s="240"/>
      <c r="C257" s="241"/>
      <c r="D257" s="242" t="s">
        <v>178</v>
      </c>
      <c r="E257" s="243" t="s">
        <v>1</v>
      </c>
      <c r="F257" s="244" t="s">
        <v>1593</v>
      </c>
      <c r="G257" s="241"/>
      <c r="H257" s="245">
        <v>5.5</v>
      </c>
      <c r="I257" s="246"/>
      <c r="J257" s="241"/>
      <c r="K257" s="241"/>
      <c r="L257" s="247"/>
      <c r="M257" s="248"/>
      <c r="N257" s="249"/>
      <c r="O257" s="249"/>
      <c r="P257" s="249"/>
      <c r="Q257" s="249"/>
      <c r="R257" s="249"/>
      <c r="S257" s="249"/>
      <c r="T257" s="249"/>
      <c r="U257" s="250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178</v>
      </c>
      <c r="AU257" s="251" t="s">
        <v>88</v>
      </c>
      <c r="AV257" s="13" t="s">
        <v>88</v>
      </c>
      <c r="AW257" s="13" t="s">
        <v>34</v>
      </c>
      <c r="AX257" s="13" t="s">
        <v>86</v>
      </c>
      <c r="AY257" s="251" t="s">
        <v>162</v>
      </c>
    </row>
    <row r="258" s="2" customFormat="1" ht="24.15" customHeight="1">
      <c r="A258" s="38"/>
      <c r="B258" s="39"/>
      <c r="C258" s="252" t="s">
        <v>657</v>
      </c>
      <c r="D258" s="252" t="s">
        <v>218</v>
      </c>
      <c r="E258" s="253" t="s">
        <v>1594</v>
      </c>
      <c r="F258" s="254" t="s">
        <v>1595</v>
      </c>
      <c r="G258" s="255" t="s">
        <v>167</v>
      </c>
      <c r="H258" s="256">
        <v>5.5</v>
      </c>
      <c r="I258" s="257"/>
      <c r="J258" s="258">
        <f>ROUND(I258*H258,2)</f>
        <v>0</v>
      </c>
      <c r="K258" s="259"/>
      <c r="L258" s="260"/>
      <c r="M258" s="261" t="s">
        <v>1</v>
      </c>
      <c r="N258" s="262" t="s">
        <v>43</v>
      </c>
      <c r="O258" s="91"/>
      <c r="P258" s="236">
        <f>O258*H258</f>
        <v>0</v>
      </c>
      <c r="Q258" s="236">
        <v>0.017999999999999999</v>
      </c>
      <c r="R258" s="236">
        <f>Q258*H258</f>
        <v>0.098999999999999991</v>
      </c>
      <c r="S258" s="236">
        <v>0</v>
      </c>
      <c r="T258" s="236">
        <f>S258*H258</f>
        <v>0</v>
      </c>
      <c r="U258" s="23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323</v>
      </c>
      <c r="AT258" s="238" t="s">
        <v>218</v>
      </c>
      <c r="AU258" s="238" t="s">
        <v>88</v>
      </c>
      <c r="AY258" s="17" t="s">
        <v>162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86</v>
      </c>
      <c r="BK258" s="239">
        <f>ROUND(I258*H258,2)</f>
        <v>0</v>
      </c>
      <c r="BL258" s="17" t="s">
        <v>238</v>
      </c>
      <c r="BM258" s="238" t="s">
        <v>1596</v>
      </c>
    </row>
    <row r="259" s="2" customFormat="1" ht="24.15" customHeight="1">
      <c r="A259" s="38"/>
      <c r="B259" s="39"/>
      <c r="C259" s="226" t="s">
        <v>661</v>
      </c>
      <c r="D259" s="226" t="s">
        <v>164</v>
      </c>
      <c r="E259" s="227" t="s">
        <v>1597</v>
      </c>
      <c r="F259" s="228" t="s">
        <v>1598</v>
      </c>
      <c r="G259" s="229" t="s">
        <v>266</v>
      </c>
      <c r="H259" s="230">
        <v>33</v>
      </c>
      <c r="I259" s="231"/>
      <c r="J259" s="232">
        <f>ROUND(I259*H259,2)</f>
        <v>0</v>
      </c>
      <c r="K259" s="233"/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6">
        <f>S259*H259</f>
        <v>0</v>
      </c>
      <c r="U259" s="23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238</v>
      </c>
      <c r="AT259" s="238" t="s">
        <v>164</v>
      </c>
      <c r="AU259" s="238" t="s">
        <v>88</v>
      </c>
      <c r="AY259" s="17" t="s">
        <v>162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86</v>
      </c>
      <c r="BK259" s="239">
        <f>ROUND(I259*H259,2)</f>
        <v>0</v>
      </c>
      <c r="BL259" s="17" t="s">
        <v>238</v>
      </c>
      <c r="BM259" s="238" t="s">
        <v>1599</v>
      </c>
    </row>
    <row r="260" s="13" customFormat="1">
      <c r="A260" s="13"/>
      <c r="B260" s="240"/>
      <c r="C260" s="241"/>
      <c r="D260" s="242" t="s">
        <v>178</v>
      </c>
      <c r="E260" s="243" t="s">
        <v>1</v>
      </c>
      <c r="F260" s="244" t="s">
        <v>1600</v>
      </c>
      <c r="G260" s="241"/>
      <c r="H260" s="245">
        <v>33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49"/>
      <c r="U260" s="250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178</v>
      </c>
      <c r="AU260" s="251" t="s">
        <v>88</v>
      </c>
      <c r="AV260" s="13" t="s">
        <v>88</v>
      </c>
      <c r="AW260" s="13" t="s">
        <v>34</v>
      </c>
      <c r="AX260" s="13" t="s">
        <v>86</v>
      </c>
      <c r="AY260" s="251" t="s">
        <v>162</v>
      </c>
    </row>
    <row r="261" s="2" customFormat="1" ht="14.4" customHeight="1">
      <c r="A261" s="38"/>
      <c r="B261" s="39"/>
      <c r="C261" s="252" t="s">
        <v>665</v>
      </c>
      <c r="D261" s="252" t="s">
        <v>218</v>
      </c>
      <c r="E261" s="253" t="s">
        <v>1601</v>
      </c>
      <c r="F261" s="254" t="s">
        <v>1602</v>
      </c>
      <c r="G261" s="255" t="s">
        <v>266</v>
      </c>
      <c r="H261" s="256">
        <v>33</v>
      </c>
      <c r="I261" s="257"/>
      <c r="J261" s="258">
        <f>ROUND(I261*H261,2)</f>
        <v>0</v>
      </c>
      <c r="K261" s="259"/>
      <c r="L261" s="260"/>
      <c r="M261" s="261" t="s">
        <v>1</v>
      </c>
      <c r="N261" s="262" t="s">
        <v>43</v>
      </c>
      <c r="O261" s="91"/>
      <c r="P261" s="236">
        <f>O261*H261</f>
        <v>0</v>
      </c>
      <c r="Q261" s="236">
        <v>0.00020000000000000001</v>
      </c>
      <c r="R261" s="236">
        <f>Q261*H261</f>
        <v>0.0066</v>
      </c>
      <c r="S261" s="236">
        <v>0</v>
      </c>
      <c r="T261" s="236">
        <f>S261*H261</f>
        <v>0</v>
      </c>
      <c r="U261" s="23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323</v>
      </c>
      <c r="AT261" s="238" t="s">
        <v>218</v>
      </c>
      <c r="AU261" s="238" t="s">
        <v>88</v>
      </c>
      <c r="AY261" s="17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86</v>
      </c>
      <c r="BK261" s="239">
        <f>ROUND(I261*H261,2)</f>
        <v>0</v>
      </c>
      <c r="BL261" s="17" t="s">
        <v>238</v>
      </c>
      <c r="BM261" s="238" t="s">
        <v>1603</v>
      </c>
    </row>
    <row r="262" s="2" customFormat="1" ht="24.15" customHeight="1">
      <c r="A262" s="38"/>
      <c r="B262" s="39"/>
      <c r="C262" s="226" t="s">
        <v>669</v>
      </c>
      <c r="D262" s="226" t="s">
        <v>164</v>
      </c>
      <c r="E262" s="227" t="s">
        <v>1604</v>
      </c>
      <c r="F262" s="228" t="s">
        <v>1605</v>
      </c>
      <c r="G262" s="229" t="s">
        <v>230</v>
      </c>
      <c r="H262" s="230">
        <v>200</v>
      </c>
      <c r="I262" s="231"/>
      <c r="J262" s="232">
        <f>ROUND(I262*H262,2)</f>
        <v>0</v>
      </c>
      <c r="K262" s="233"/>
      <c r="L262" s="44"/>
      <c r="M262" s="234" t="s">
        <v>1</v>
      </c>
      <c r="N262" s="235" t="s">
        <v>43</v>
      </c>
      <c r="O262" s="91"/>
      <c r="P262" s="236">
        <f>O262*H262</f>
        <v>0</v>
      </c>
      <c r="Q262" s="236">
        <v>0</v>
      </c>
      <c r="R262" s="236">
        <f>Q262*H262</f>
        <v>0</v>
      </c>
      <c r="S262" s="236">
        <v>0.001</v>
      </c>
      <c r="T262" s="236">
        <f>S262*H262</f>
        <v>0.20000000000000001</v>
      </c>
      <c r="U262" s="237" t="s">
        <v>1</v>
      </c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8" t="s">
        <v>238</v>
      </c>
      <c r="AT262" s="238" t="s">
        <v>164</v>
      </c>
      <c r="AU262" s="238" t="s">
        <v>88</v>
      </c>
      <c r="AY262" s="17" t="s">
        <v>162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7" t="s">
        <v>86</v>
      </c>
      <c r="BK262" s="239">
        <f>ROUND(I262*H262,2)</f>
        <v>0</v>
      </c>
      <c r="BL262" s="17" t="s">
        <v>238</v>
      </c>
      <c r="BM262" s="238" t="s">
        <v>1606</v>
      </c>
    </row>
    <row r="263" s="2" customFormat="1" ht="24.15" customHeight="1">
      <c r="A263" s="38"/>
      <c r="B263" s="39"/>
      <c r="C263" s="226" t="s">
        <v>673</v>
      </c>
      <c r="D263" s="226" t="s">
        <v>164</v>
      </c>
      <c r="E263" s="227" t="s">
        <v>837</v>
      </c>
      <c r="F263" s="228" t="s">
        <v>838</v>
      </c>
      <c r="G263" s="229" t="s">
        <v>414</v>
      </c>
      <c r="H263" s="278"/>
      <c r="I263" s="231"/>
      <c r="J263" s="232">
        <f>ROUND(I263*H263,2)</f>
        <v>0</v>
      </c>
      <c r="K263" s="233"/>
      <c r="L263" s="44"/>
      <c r="M263" s="279" t="s">
        <v>1</v>
      </c>
      <c r="N263" s="280" t="s">
        <v>43</v>
      </c>
      <c r="O263" s="281"/>
      <c r="P263" s="282">
        <f>O263*H263</f>
        <v>0</v>
      </c>
      <c r="Q263" s="282">
        <v>0</v>
      </c>
      <c r="R263" s="282">
        <f>Q263*H263</f>
        <v>0</v>
      </c>
      <c r="S263" s="282">
        <v>0</v>
      </c>
      <c r="T263" s="282">
        <f>S263*H263</f>
        <v>0</v>
      </c>
      <c r="U263" s="283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238</v>
      </c>
      <c r="AT263" s="238" t="s">
        <v>164</v>
      </c>
      <c r="AU263" s="238" t="s">
        <v>88</v>
      </c>
      <c r="AY263" s="17" t="s">
        <v>162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86</v>
      </c>
      <c r="BK263" s="239">
        <f>ROUND(I263*H263,2)</f>
        <v>0</v>
      </c>
      <c r="BL263" s="17" t="s">
        <v>238</v>
      </c>
      <c r="BM263" s="238" t="s">
        <v>1607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67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KfLTmfjdfUBMUk8puxPUYfLVaLwMDCc3WrufuWikxYZh8cYXGFSNOkmTUeYiQjZ5mau5j8x4ZEXvAcuO7qfDKg==" hashValue="eXhX/fTpRMfK0e/3B+Ibj/8WKrG3HIxMEUeDpzAXiebuyaWF9LS7HnIw3cCc58twzExAEbptVUp5lriDCqkzZw==" algorithmName="SHA-512" password="C1E4"/>
  <autoFilter ref="C131:K26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1608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ROUND((SUM(BE136:BE352)),  2)</f>
        <v>0</v>
      </c>
      <c r="G33" s="38"/>
      <c r="H33" s="38"/>
      <c r="I33" s="164">
        <v>0.20999999999999999</v>
      </c>
      <c r="J33" s="163">
        <f>ROUND(((SUM(BE136:BE352))*I33),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ROUND((SUM(BF136:BF352)),  2)</f>
        <v>0</v>
      </c>
      <c r="G34" s="38"/>
      <c r="H34" s="38"/>
      <c r="I34" s="164">
        <v>0.14999999999999999</v>
      </c>
      <c r="J34" s="163">
        <f>ROUND(((SUM(BF136:BF352))*I34),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ROUND((SUM(BG136:BG352)),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ROUND((SUM(BH136:BH352)),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ROUND((SUM(BI136:BI352)),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006 - Oprava veřejných WC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135</v>
      </c>
      <c r="E97" s="191"/>
      <c r="F97" s="191"/>
      <c r="G97" s="191"/>
      <c r="H97" s="191"/>
      <c r="I97" s="191"/>
      <c r="J97" s="192">
        <f>J137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138</v>
      </c>
      <c r="E98" s="196"/>
      <c r="F98" s="196"/>
      <c r="G98" s="196"/>
      <c r="H98" s="196"/>
      <c r="I98" s="196"/>
      <c r="J98" s="197">
        <f>J138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846</v>
      </c>
      <c r="E99" s="196"/>
      <c r="F99" s="196"/>
      <c r="G99" s="196"/>
      <c r="H99" s="196"/>
      <c r="I99" s="196"/>
      <c r="J99" s="197">
        <f>J146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140</v>
      </c>
      <c r="E100" s="196"/>
      <c r="F100" s="196"/>
      <c r="G100" s="196"/>
      <c r="H100" s="196"/>
      <c r="I100" s="196"/>
      <c r="J100" s="197">
        <f>J181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141</v>
      </c>
      <c r="E101" s="196"/>
      <c r="F101" s="196"/>
      <c r="G101" s="196"/>
      <c r="H101" s="196"/>
      <c r="I101" s="196"/>
      <c r="J101" s="197">
        <f>J205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142</v>
      </c>
      <c r="E102" s="196"/>
      <c r="F102" s="196"/>
      <c r="G102" s="196"/>
      <c r="H102" s="196"/>
      <c r="I102" s="196"/>
      <c r="J102" s="197">
        <f>J217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143</v>
      </c>
      <c r="E103" s="191"/>
      <c r="F103" s="191"/>
      <c r="G103" s="191"/>
      <c r="H103" s="191"/>
      <c r="I103" s="191"/>
      <c r="J103" s="192">
        <f>J219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144</v>
      </c>
      <c r="E104" s="196"/>
      <c r="F104" s="196"/>
      <c r="G104" s="196"/>
      <c r="H104" s="196"/>
      <c r="I104" s="196"/>
      <c r="J104" s="197">
        <f>J220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762</v>
      </c>
      <c r="E105" s="196"/>
      <c r="F105" s="196"/>
      <c r="G105" s="196"/>
      <c r="H105" s="196"/>
      <c r="I105" s="196"/>
      <c r="J105" s="197">
        <f>J237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1609</v>
      </c>
      <c r="E106" s="196"/>
      <c r="F106" s="196"/>
      <c r="G106" s="196"/>
      <c r="H106" s="196"/>
      <c r="I106" s="196"/>
      <c r="J106" s="197">
        <f>J242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1610</v>
      </c>
      <c r="E107" s="196"/>
      <c r="F107" s="196"/>
      <c r="G107" s="196"/>
      <c r="H107" s="196"/>
      <c r="I107" s="196"/>
      <c r="J107" s="197">
        <f>J252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1611</v>
      </c>
      <c r="E108" s="196"/>
      <c r="F108" s="196"/>
      <c r="G108" s="196"/>
      <c r="H108" s="196"/>
      <c r="I108" s="196"/>
      <c r="J108" s="197">
        <f>J264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1612</v>
      </c>
      <c r="E109" s="196"/>
      <c r="F109" s="196"/>
      <c r="G109" s="196"/>
      <c r="H109" s="196"/>
      <c r="I109" s="196"/>
      <c r="J109" s="197">
        <f>J306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1613</v>
      </c>
      <c r="E110" s="196"/>
      <c r="F110" s="196"/>
      <c r="G110" s="196"/>
      <c r="H110" s="196"/>
      <c r="I110" s="196"/>
      <c r="J110" s="197">
        <f>J311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851</v>
      </c>
      <c r="E111" s="196"/>
      <c r="F111" s="196"/>
      <c r="G111" s="196"/>
      <c r="H111" s="196"/>
      <c r="I111" s="196"/>
      <c r="J111" s="197">
        <f>J316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432</v>
      </c>
      <c r="E112" s="196"/>
      <c r="F112" s="196"/>
      <c r="G112" s="196"/>
      <c r="H112" s="196"/>
      <c r="I112" s="196"/>
      <c r="J112" s="197">
        <f>J321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1614</v>
      </c>
      <c r="E113" s="196"/>
      <c r="F113" s="196"/>
      <c r="G113" s="196"/>
      <c r="H113" s="196"/>
      <c r="I113" s="196"/>
      <c r="J113" s="197">
        <f>J327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1615</v>
      </c>
      <c r="E114" s="196"/>
      <c r="F114" s="196"/>
      <c r="G114" s="196"/>
      <c r="H114" s="196"/>
      <c r="I114" s="196"/>
      <c r="J114" s="197">
        <f>J333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852</v>
      </c>
      <c r="E115" s="196"/>
      <c r="F115" s="196"/>
      <c r="G115" s="196"/>
      <c r="H115" s="196"/>
      <c r="I115" s="196"/>
      <c r="J115" s="197">
        <f>J344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1616</v>
      </c>
      <c r="E116" s="196"/>
      <c r="F116" s="196"/>
      <c r="G116" s="196"/>
      <c r="H116" s="196"/>
      <c r="I116" s="196"/>
      <c r="J116" s="197">
        <f>J348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146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83" t="str">
        <f>E7</f>
        <v>Sedlčany ON - oprava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128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006 - Oprava veřejných WC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žst. Sedlčany</v>
      </c>
      <c r="G130" s="40"/>
      <c r="H130" s="40"/>
      <c r="I130" s="32" t="s">
        <v>22</v>
      </c>
      <c r="J130" s="79" t="str">
        <f>IF(J12="","",J12)</f>
        <v>14. 7. 2020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>Správa železnic, státní organizace</v>
      </c>
      <c r="G132" s="40"/>
      <c r="H132" s="40"/>
      <c r="I132" s="32" t="s">
        <v>32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30</v>
      </c>
      <c r="D133" s="40"/>
      <c r="E133" s="40"/>
      <c r="F133" s="27" t="str">
        <f>IF(E18="","",E18)</f>
        <v>Vyplň údaj</v>
      </c>
      <c r="G133" s="40"/>
      <c r="H133" s="40"/>
      <c r="I133" s="32" t="s">
        <v>35</v>
      </c>
      <c r="J133" s="36" t="str">
        <f>E24</f>
        <v>L. Ulrich, DiS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9"/>
      <c r="B135" s="200"/>
      <c r="C135" s="201" t="s">
        <v>147</v>
      </c>
      <c r="D135" s="202" t="s">
        <v>63</v>
      </c>
      <c r="E135" s="202" t="s">
        <v>59</v>
      </c>
      <c r="F135" s="202" t="s">
        <v>60</v>
      </c>
      <c r="G135" s="202" t="s">
        <v>148</v>
      </c>
      <c r="H135" s="202" t="s">
        <v>149</v>
      </c>
      <c r="I135" s="202" t="s">
        <v>150</v>
      </c>
      <c r="J135" s="203" t="s">
        <v>132</v>
      </c>
      <c r="K135" s="204" t="s">
        <v>151</v>
      </c>
      <c r="L135" s="205"/>
      <c r="M135" s="100" t="s">
        <v>1</v>
      </c>
      <c r="N135" s="101" t="s">
        <v>42</v>
      </c>
      <c r="O135" s="101" t="s">
        <v>152</v>
      </c>
      <c r="P135" s="101" t="s">
        <v>153</v>
      </c>
      <c r="Q135" s="101" t="s">
        <v>154</v>
      </c>
      <c r="R135" s="101" t="s">
        <v>155</v>
      </c>
      <c r="S135" s="101" t="s">
        <v>156</v>
      </c>
      <c r="T135" s="101" t="s">
        <v>157</v>
      </c>
      <c r="U135" s="102" t="s">
        <v>158</v>
      </c>
      <c r="V135" s="199"/>
      <c r="W135" s="199"/>
      <c r="X135" s="199"/>
      <c r="Y135" s="199"/>
      <c r="Z135" s="199"/>
      <c r="AA135" s="199"/>
      <c r="AB135" s="199"/>
      <c r="AC135" s="199"/>
      <c r="AD135" s="199"/>
      <c r="AE135" s="199"/>
    </row>
    <row r="136" s="2" customFormat="1" ht="22.8" customHeight="1">
      <c r="A136" s="38"/>
      <c r="B136" s="39"/>
      <c r="C136" s="107" t="s">
        <v>159</v>
      </c>
      <c r="D136" s="40"/>
      <c r="E136" s="40"/>
      <c r="F136" s="40"/>
      <c r="G136" s="40"/>
      <c r="H136" s="40"/>
      <c r="I136" s="40"/>
      <c r="J136" s="206">
        <f>BK136</f>
        <v>0</v>
      </c>
      <c r="K136" s="40"/>
      <c r="L136" s="44"/>
      <c r="M136" s="103"/>
      <c r="N136" s="207"/>
      <c r="O136" s="104"/>
      <c r="P136" s="208">
        <f>P137+P219</f>
        <v>0</v>
      </c>
      <c r="Q136" s="104"/>
      <c r="R136" s="208">
        <f>R137+R219</f>
        <v>32.152507319999998</v>
      </c>
      <c r="S136" s="104"/>
      <c r="T136" s="208">
        <f>T137+T219</f>
        <v>52.111751600000005</v>
      </c>
      <c r="U136" s="105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77</v>
      </c>
      <c r="AU136" s="17" t="s">
        <v>134</v>
      </c>
      <c r="BK136" s="209">
        <f>BK137+BK219</f>
        <v>0</v>
      </c>
    </row>
    <row r="137" s="12" customFormat="1" ht="25.92" customHeight="1">
      <c r="A137" s="12"/>
      <c r="B137" s="210"/>
      <c r="C137" s="211"/>
      <c r="D137" s="212" t="s">
        <v>77</v>
      </c>
      <c r="E137" s="213" t="s">
        <v>160</v>
      </c>
      <c r="F137" s="213" t="s">
        <v>161</v>
      </c>
      <c r="G137" s="211"/>
      <c r="H137" s="211"/>
      <c r="I137" s="214"/>
      <c r="J137" s="215">
        <f>BK137</f>
        <v>0</v>
      </c>
      <c r="K137" s="211"/>
      <c r="L137" s="216"/>
      <c r="M137" s="217"/>
      <c r="N137" s="218"/>
      <c r="O137" s="218"/>
      <c r="P137" s="219">
        <f>P138+P146+P181+P205+P217</f>
        <v>0</v>
      </c>
      <c r="Q137" s="218"/>
      <c r="R137" s="219">
        <f>R138+R146+R181+R205+R217</f>
        <v>28.0559376</v>
      </c>
      <c r="S137" s="218"/>
      <c r="T137" s="219">
        <f>T138+T146+T181+T205+T217</f>
        <v>51.929430000000004</v>
      </c>
      <c r="U137" s="220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86</v>
      </c>
      <c r="AT137" s="222" t="s">
        <v>77</v>
      </c>
      <c r="AU137" s="222" t="s">
        <v>78</v>
      </c>
      <c r="AY137" s="221" t="s">
        <v>162</v>
      </c>
      <c r="BK137" s="223">
        <f>BK138+BK146+BK181+BK205+BK217</f>
        <v>0</v>
      </c>
    </row>
    <row r="138" s="12" customFormat="1" ht="22.8" customHeight="1">
      <c r="A138" s="12"/>
      <c r="B138" s="210"/>
      <c r="C138" s="211"/>
      <c r="D138" s="212" t="s">
        <v>77</v>
      </c>
      <c r="E138" s="224" t="s">
        <v>173</v>
      </c>
      <c r="F138" s="224" t="s">
        <v>252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SUM(P139:P145)</f>
        <v>0</v>
      </c>
      <c r="Q138" s="218"/>
      <c r="R138" s="219">
        <f>SUM(R139:R145)</f>
        <v>3.5463719999999994</v>
      </c>
      <c r="S138" s="218"/>
      <c r="T138" s="219">
        <f>SUM(T139:T145)</f>
        <v>0</v>
      </c>
      <c r="U138" s="220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86</v>
      </c>
      <c r="AT138" s="222" t="s">
        <v>77</v>
      </c>
      <c r="AU138" s="222" t="s">
        <v>86</v>
      </c>
      <c r="AY138" s="221" t="s">
        <v>162</v>
      </c>
      <c r="BK138" s="223">
        <f>SUM(BK139:BK145)</f>
        <v>0</v>
      </c>
    </row>
    <row r="139" s="2" customFormat="1" ht="24.15" customHeight="1">
      <c r="A139" s="38"/>
      <c r="B139" s="39"/>
      <c r="C139" s="226" t="s">
        <v>86</v>
      </c>
      <c r="D139" s="226" t="s">
        <v>164</v>
      </c>
      <c r="E139" s="227" t="s">
        <v>1617</v>
      </c>
      <c r="F139" s="228" t="s">
        <v>1618</v>
      </c>
      <c r="G139" s="229" t="s">
        <v>167</v>
      </c>
      <c r="H139" s="230">
        <v>10.199999999999999</v>
      </c>
      <c r="I139" s="231"/>
      <c r="J139" s="232">
        <f>ROUND(I139*H139,2)</f>
        <v>0</v>
      </c>
      <c r="K139" s="233"/>
      <c r="L139" s="44"/>
      <c r="M139" s="234" t="s">
        <v>1</v>
      </c>
      <c r="N139" s="235" t="s">
        <v>43</v>
      </c>
      <c r="O139" s="91"/>
      <c r="P139" s="236">
        <f>O139*H139</f>
        <v>0</v>
      </c>
      <c r="Q139" s="236">
        <v>0.058970000000000002</v>
      </c>
      <c r="R139" s="236">
        <f>Q139*H139</f>
        <v>0.60149399999999997</v>
      </c>
      <c r="S139" s="236">
        <v>0</v>
      </c>
      <c r="T139" s="236">
        <f>S139*H139</f>
        <v>0</v>
      </c>
      <c r="U139" s="23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168</v>
      </c>
      <c r="AT139" s="238" t="s">
        <v>164</v>
      </c>
      <c r="AU139" s="238" t="s">
        <v>88</v>
      </c>
      <c r="AY139" s="17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86</v>
      </c>
      <c r="BK139" s="239">
        <f>ROUND(I139*H139,2)</f>
        <v>0</v>
      </c>
      <c r="BL139" s="17" t="s">
        <v>168</v>
      </c>
      <c r="BM139" s="238" t="s">
        <v>1619</v>
      </c>
    </row>
    <row r="140" s="13" customFormat="1">
      <c r="A140" s="13"/>
      <c r="B140" s="240"/>
      <c r="C140" s="241"/>
      <c r="D140" s="242" t="s">
        <v>178</v>
      </c>
      <c r="E140" s="243" t="s">
        <v>1</v>
      </c>
      <c r="F140" s="244" t="s">
        <v>1620</v>
      </c>
      <c r="G140" s="241"/>
      <c r="H140" s="245">
        <v>10.199999999999999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49"/>
      <c r="U140" s="250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178</v>
      </c>
      <c r="AU140" s="251" t="s">
        <v>88</v>
      </c>
      <c r="AV140" s="13" t="s">
        <v>88</v>
      </c>
      <c r="AW140" s="13" t="s">
        <v>34</v>
      </c>
      <c r="AX140" s="13" t="s">
        <v>86</v>
      </c>
      <c r="AY140" s="251" t="s">
        <v>162</v>
      </c>
    </row>
    <row r="141" s="2" customFormat="1" ht="24.15" customHeight="1">
      <c r="A141" s="38"/>
      <c r="B141" s="39"/>
      <c r="C141" s="226" t="s">
        <v>88</v>
      </c>
      <c r="D141" s="226" t="s">
        <v>164</v>
      </c>
      <c r="E141" s="227" t="s">
        <v>1621</v>
      </c>
      <c r="F141" s="228" t="s">
        <v>1622</v>
      </c>
      <c r="G141" s="229" t="s">
        <v>167</v>
      </c>
      <c r="H141" s="230">
        <v>37.799999999999997</v>
      </c>
      <c r="I141" s="231"/>
      <c r="J141" s="232">
        <f>ROUND(I141*H141,2)</f>
        <v>0</v>
      </c>
      <c r="K141" s="233"/>
      <c r="L141" s="44"/>
      <c r="M141" s="234" t="s">
        <v>1</v>
      </c>
      <c r="N141" s="235" t="s">
        <v>43</v>
      </c>
      <c r="O141" s="91"/>
      <c r="P141" s="236">
        <f>O141*H141</f>
        <v>0</v>
      </c>
      <c r="Q141" s="236">
        <v>0.07571</v>
      </c>
      <c r="R141" s="236">
        <f>Q141*H141</f>
        <v>2.8618379999999997</v>
      </c>
      <c r="S141" s="236">
        <v>0</v>
      </c>
      <c r="T141" s="236">
        <f>S141*H141</f>
        <v>0</v>
      </c>
      <c r="U141" s="23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168</v>
      </c>
      <c r="AT141" s="238" t="s">
        <v>164</v>
      </c>
      <c r="AU141" s="238" t="s">
        <v>88</v>
      </c>
      <c r="AY141" s="17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86</v>
      </c>
      <c r="BK141" s="239">
        <f>ROUND(I141*H141,2)</f>
        <v>0</v>
      </c>
      <c r="BL141" s="17" t="s">
        <v>168</v>
      </c>
      <c r="BM141" s="238" t="s">
        <v>1623</v>
      </c>
    </row>
    <row r="142" s="13" customFormat="1">
      <c r="A142" s="13"/>
      <c r="B142" s="240"/>
      <c r="C142" s="241"/>
      <c r="D142" s="242" t="s">
        <v>178</v>
      </c>
      <c r="E142" s="243" t="s">
        <v>1</v>
      </c>
      <c r="F142" s="244" t="s">
        <v>1624</v>
      </c>
      <c r="G142" s="241"/>
      <c r="H142" s="245">
        <v>37.799999999999997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49"/>
      <c r="U142" s="250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178</v>
      </c>
      <c r="AU142" s="251" t="s">
        <v>88</v>
      </c>
      <c r="AV142" s="13" t="s">
        <v>88</v>
      </c>
      <c r="AW142" s="13" t="s">
        <v>34</v>
      </c>
      <c r="AX142" s="13" t="s">
        <v>86</v>
      </c>
      <c r="AY142" s="251" t="s">
        <v>162</v>
      </c>
    </row>
    <row r="143" s="2" customFormat="1" ht="24.15" customHeight="1">
      <c r="A143" s="38"/>
      <c r="B143" s="39"/>
      <c r="C143" s="226" t="s">
        <v>173</v>
      </c>
      <c r="D143" s="226" t="s">
        <v>164</v>
      </c>
      <c r="E143" s="227" t="s">
        <v>1625</v>
      </c>
      <c r="F143" s="228" t="s">
        <v>1626</v>
      </c>
      <c r="G143" s="229" t="s">
        <v>266</v>
      </c>
      <c r="H143" s="230">
        <v>18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0.00013999999999999999</v>
      </c>
      <c r="R143" s="236">
        <f>Q143*H143</f>
        <v>0.0025199999999999997</v>
      </c>
      <c r="S143" s="236">
        <v>0</v>
      </c>
      <c r="T143" s="236">
        <f>S143*H143</f>
        <v>0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168</v>
      </c>
      <c r="AT143" s="238" t="s">
        <v>164</v>
      </c>
      <c r="AU143" s="238" t="s">
        <v>88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168</v>
      </c>
      <c r="BM143" s="238" t="s">
        <v>1627</v>
      </c>
    </row>
    <row r="144" s="13" customFormat="1">
      <c r="A144" s="13"/>
      <c r="B144" s="240"/>
      <c r="C144" s="241"/>
      <c r="D144" s="242" t="s">
        <v>178</v>
      </c>
      <c r="E144" s="243" t="s">
        <v>1</v>
      </c>
      <c r="F144" s="244" t="s">
        <v>1628</v>
      </c>
      <c r="G144" s="241"/>
      <c r="H144" s="245">
        <v>18</v>
      </c>
      <c r="I144" s="246"/>
      <c r="J144" s="241"/>
      <c r="K144" s="241"/>
      <c r="L144" s="247"/>
      <c r="M144" s="248"/>
      <c r="N144" s="249"/>
      <c r="O144" s="249"/>
      <c r="P144" s="249"/>
      <c r="Q144" s="249"/>
      <c r="R144" s="249"/>
      <c r="S144" s="249"/>
      <c r="T144" s="249"/>
      <c r="U144" s="25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1" t="s">
        <v>178</v>
      </c>
      <c r="AU144" s="251" t="s">
        <v>88</v>
      </c>
      <c r="AV144" s="13" t="s">
        <v>88</v>
      </c>
      <c r="AW144" s="13" t="s">
        <v>34</v>
      </c>
      <c r="AX144" s="13" t="s">
        <v>86</v>
      </c>
      <c r="AY144" s="251" t="s">
        <v>162</v>
      </c>
    </row>
    <row r="145" s="2" customFormat="1" ht="24.15" customHeight="1">
      <c r="A145" s="38"/>
      <c r="B145" s="39"/>
      <c r="C145" s="226" t="s">
        <v>168</v>
      </c>
      <c r="D145" s="226" t="s">
        <v>164</v>
      </c>
      <c r="E145" s="227" t="s">
        <v>1629</v>
      </c>
      <c r="F145" s="228" t="s">
        <v>1630</v>
      </c>
      <c r="G145" s="229" t="s">
        <v>256</v>
      </c>
      <c r="H145" s="230">
        <v>3</v>
      </c>
      <c r="I145" s="231"/>
      <c r="J145" s="232">
        <f>ROUND(I145*H145,2)</f>
        <v>0</v>
      </c>
      <c r="K145" s="233"/>
      <c r="L145" s="44"/>
      <c r="M145" s="234" t="s">
        <v>1</v>
      </c>
      <c r="N145" s="235" t="s">
        <v>43</v>
      </c>
      <c r="O145" s="91"/>
      <c r="P145" s="236">
        <f>O145*H145</f>
        <v>0</v>
      </c>
      <c r="Q145" s="236">
        <v>0.026839999999999999</v>
      </c>
      <c r="R145" s="236">
        <f>Q145*H145</f>
        <v>0.080519999999999994</v>
      </c>
      <c r="S145" s="236">
        <v>0</v>
      </c>
      <c r="T145" s="236">
        <f>S145*H145</f>
        <v>0</v>
      </c>
      <c r="U145" s="23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168</v>
      </c>
      <c r="AT145" s="238" t="s">
        <v>164</v>
      </c>
      <c r="AU145" s="238" t="s">
        <v>88</v>
      </c>
      <c r="AY145" s="17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86</v>
      </c>
      <c r="BK145" s="239">
        <f>ROUND(I145*H145,2)</f>
        <v>0</v>
      </c>
      <c r="BL145" s="17" t="s">
        <v>168</v>
      </c>
      <c r="BM145" s="238" t="s">
        <v>1631</v>
      </c>
    </row>
    <row r="146" s="12" customFormat="1" ht="22.8" customHeight="1">
      <c r="A146" s="12"/>
      <c r="B146" s="210"/>
      <c r="C146" s="211"/>
      <c r="D146" s="212" t="s">
        <v>77</v>
      </c>
      <c r="E146" s="224" t="s">
        <v>189</v>
      </c>
      <c r="F146" s="224" t="s">
        <v>886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SUM(P147:P180)</f>
        <v>0</v>
      </c>
      <c r="Q146" s="218"/>
      <c r="R146" s="219">
        <f>SUM(R147:R180)</f>
        <v>24.501745600000003</v>
      </c>
      <c r="S146" s="218"/>
      <c r="T146" s="219">
        <f>SUM(T147:T180)</f>
        <v>0</v>
      </c>
      <c r="U146" s="220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86</v>
      </c>
      <c r="AT146" s="222" t="s">
        <v>77</v>
      </c>
      <c r="AU146" s="222" t="s">
        <v>86</v>
      </c>
      <c r="AY146" s="221" t="s">
        <v>162</v>
      </c>
      <c r="BK146" s="223">
        <f>SUM(BK147:BK180)</f>
        <v>0</v>
      </c>
    </row>
    <row r="147" s="2" customFormat="1" ht="24.15" customHeight="1">
      <c r="A147" s="38"/>
      <c r="B147" s="39"/>
      <c r="C147" s="226" t="s">
        <v>184</v>
      </c>
      <c r="D147" s="226" t="s">
        <v>164</v>
      </c>
      <c r="E147" s="227" t="s">
        <v>1632</v>
      </c>
      <c r="F147" s="228" t="s">
        <v>1633</v>
      </c>
      <c r="G147" s="229" t="s">
        <v>167</v>
      </c>
      <c r="H147" s="230">
        <v>27.359999999999999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43</v>
      </c>
      <c r="O147" s="91"/>
      <c r="P147" s="236">
        <f>O147*H147</f>
        <v>0</v>
      </c>
      <c r="Q147" s="236">
        <v>0.020480000000000002</v>
      </c>
      <c r="R147" s="236">
        <f>Q147*H147</f>
        <v>0.56033280000000008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168</v>
      </c>
      <c r="AT147" s="238" t="s">
        <v>164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168</v>
      </c>
      <c r="BM147" s="238" t="s">
        <v>1634</v>
      </c>
    </row>
    <row r="148" s="13" customFormat="1">
      <c r="A148" s="13"/>
      <c r="B148" s="240"/>
      <c r="C148" s="241"/>
      <c r="D148" s="242" t="s">
        <v>178</v>
      </c>
      <c r="E148" s="243" t="s">
        <v>1</v>
      </c>
      <c r="F148" s="244" t="s">
        <v>1635</v>
      </c>
      <c r="G148" s="241"/>
      <c r="H148" s="245">
        <v>27.359999999999999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49"/>
      <c r="U148" s="25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178</v>
      </c>
      <c r="AU148" s="251" t="s">
        <v>88</v>
      </c>
      <c r="AV148" s="13" t="s">
        <v>88</v>
      </c>
      <c r="AW148" s="13" t="s">
        <v>34</v>
      </c>
      <c r="AX148" s="13" t="s">
        <v>86</v>
      </c>
      <c r="AY148" s="251" t="s">
        <v>162</v>
      </c>
    </row>
    <row r="149" s="2" customFormat="1" ht="24.15" customHeight="1">
      <c r="A149" s="38"/>
      <c r="B149" s="39"/>
      <c r="C149" s="226" t="s">
        <v>189</v>
      </c>
      <c r="D149" s="226" t="s">
        <v>164</v>
      </c>
      <c r="E149" s="227" t="s">
        <v>1636</v>
      </c>
      <c r="F149" s="228" t="s">
        <v>1637</v>
      </c>
      <c r="G149" s="229" t="s">
        <v>167</v>
      </c>
      <c r="H149" s="230">
        <v>40.68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0.026200000000000001</v>
      </c>
      <c r="R149" s="236">
        <f>Q149*H149</f>
        <v>1.0658160000000001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168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168</v>
      </c>
      <c r="BM149" s="238" t="s">
        <v>1638</v>
      </c>
    </row>
    <row r="150" s="13" customFormat="1">
      <c r="A150" s="13"/>
      <c r="B150" s="240"/>
      <c r="C150" s="241"/>
      <c r="D150" s="242" t="s">
        <v>178</v>
      </c>
      <c r="E150" s="243" t="s">
        <v>1</v>
      </c>
      <c r="F150" s="244" t="s">
        <v>1639</v>
      </c>
      <c r="G150" s="241"/>
      <c r="H150" s="245">
        <v>40.68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49"/>
      <c r="U150" s="25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178</v>
      </c>
      <c r="AU150" s="251" t="s">
        <v>88</v>
      </c>
      <c r="AV150" s="13" t="s">
        <v>88</v>
      </c>
      <c r="AW150" s="13" t="s">
        <v>34</v>
      </c>
      <c r="AX150" s="13" t="s">
        <v>86</v>
      </c>
      <c r="AY150" s="251" t="s">
        <v>162</v>
      </c>
    </row>
    <row r="151" s="2" customFormat="1" ht="24.15" customHeight="1">
      <c r="A151" s="38"/>
      <c r="B151" s="39"/>
      <c r="C151" s="226" t="s">
        <v>194</v>
      </c>
      <c r="D151" s="226" t="s">
        <v>164</v>
      </c>
      <c r="E151" s="227" t="s">
        <v>1640</v>
      </c>
      <c r="F151" s="228" t="s">
        <v>1641</v>
      </c>
      <c r="G151" s="229" t="s">
        <v>167</v>
      </c>
      <c r="H151" s="230">
        <v>68.400000000000006</v>
      </c>
      <c r="I151" s="231"/>
      <c r="J151" s="232">
        <f>ROUND(I151*H151,2)</f>
        <v>0</v>
      </c>
      <c r="K151" s="233"/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0.015400000000000001</v>
      </c>
      <c r="R151" s="236">
        <f>Q151*H151</f>
        <v>1.0533600000000001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168</v>
      </c>
      <c r="AT151" s="238" t="s">
        <v>164</v>
      </c>
      <c r="AU151" s="238" t="s">
        <v>88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168</v>
      </c>
      <c r="BM151" s="238" t="s">
        <v>1642</v>
      </c>
    </row>
    <row r="152" s="13" customFormat="1">
      <c r="A152" s="13"/>
      <c r="B152" s="240"/>
      <c r="C152" s="241"/>
      <c r="D152" s="242" t="s">
        <v>178</v>
      </c>
      <c r="E152" s="243" t="s">
        <v>1</v>
      </c>
      <c r="F152" s="244" t="s">
        <v>1643</v>
      </c>
      <c r="G152" s="241"/>
      <c r="H152" s="245">
        <v>68.400000000000006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49"/>
      <c r="U152" s="25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178</v>
      </c>
      <c r="AU152" s="251" t="s">
        <v>88</v>
      </c>
      <c r="AV152" s="13" t="s">
        <v>88</v>
      </c>
      <c r="AW152" s="13" t="s">
        <v>34</v>
      </c>
      <c r="AX152" s="13" t="s">
        <v>86</v>
      </c>
      <c r="AY152" s="251" t="s">
        <v>162</v>
      </c>
    </row>
    <row r="153" s="2" customFormat="1" ht="24.15" customHeight="1">
      <c r="A153" s="38"/>
      <c r="B153" s="39"/>
      <c r="C153" s="226" t="s">
        <v>198</v>
      </c>
      <c r="D153" s="226" t="s">
        <v>164</v>
      </c>
      <c r="E153" s="227" t="s">
        <v>1644</v>
      </c>
      <c r="F153" s="228" t="s">
        <v>1645</v>
      </c>
      <c r="G153" s="229" t="s">
        <v>167</v>
      </c>
      <c r="H153" s="230">
        <v>96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0.00020000000000000001</v>
      </c>
      <c r="R153" s="236">
        <f>Q153*H153</f>
        <v>0.019200000000000002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168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168</v>
      </c>
      <c r="BM153" s="238" t="s">
        <v>1646</v>
      </c>
    </row>
    <row r="154" s="13" customFormat="1">
      <c r="A154" s="13"/>
      <c r="B154" s="240"/>
      <c r="C154" s="241"/>
      <c r="D154" s="242" t="s">
        <v>178</v>
      </c>
      <c r="E154" s="243" t="s">
        <v>1</v>
      </c>
      <c r="F154" s="244" t="s">
        <v>1647</v>
      </c>
      <c r="G154" s="241"/>
      <c r="H154" s="245">
        <v>96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49"/>
      <c r="U154" s="25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178</v>
      </c>
      <c r="AU154" s="251" t="s">
        <v>88</v>
      </c>
      <c r="AV154" s="13" t="s">
        <v>88</v>
      </c>
      <c r="AW154" s="13" t="s">
        <v>34</v>
      </c>
      <c r="AX154" s="13" t="s">
        <v>86</v>
      </c>
      <c r="AY154" s="251" t="s">
        <v>162</v>
      </c>
    </row>
    <row r="155" s="2" customFormat="1" ht="24.15" customHeight="1">
      <c r="A155" s="38"/>
      <c r="B155" s="39"/>
      <c r="C155" s="226" t="s">
        <v>202</v>
      </c>
      <c r="D155" s="226" t="s">
        <v>164</v>
      </c>
      <c r="E155" s="227" t="s">
        <v>1648</v>
      </c>
      <c r="F155" s="228" t="s">
        <v>1649</v>
      </c>
      <c r="G155" s="229" t="s">
        <v>167</v>
      </c>
      <c r="H155" s="230">
        <v>164.40000000000001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0.00046999999999999999</v>
      </c>
      <c r="R155" s="236">
        <f>Q155*H155</f>
        <v>0.077268000000000003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1650</v>
      </c>
    </row>
    <row r="156" s="13" customFormat="1">
      <c r="A156" s="13"/>
      <c r="B156" s="240"/>
      <c r="C156" s="241"/>
      <c r="D156" s="242" t="s">
        <v>178</v>
      </c>
      <c r="E156" s="243" t="s">
        <v>1</v>
      </c>
      <c r="F156" s="244" t="s">
        <v>1651</v>
      </c>
      <c r="G156" s="241"/>
      <c r="H156" s="245">
        <v>164.40000000000001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49"/>
      <c r="U156" s="25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178</v>
      </c>
      <c r="AU156" s="251" t="s">
        <v>88</v>
      </c>
      <c r="AV156" s="13" t="s">
        <v>88</v>
      </c>
      <c r="AW156" s="13" t="s">
        <v>34</v>
      </c>
      <c r="AX156" s="13" t="s">
        <v>86</v>
      </c>
      <c r="AY156" s="251" t="s">
        <v>162</v>
      </c>
    </row>
    <row r="157" s="2" customFormat="1" ht="24.15" customHeight="1">
      <c r="A157" s="38"/>
      <c r="B157" s="39"/>
      <c r="C157" s="226" t="s">
        <v>208</v>
      </c>
      <c r="D157" s="226" t="s">
        <v>164</v>
      </c>
      <c r="E157" s="227" t="s">
        <v>1652</v>
      </c>
      <c r="F157" s="228" t="s">
        <v>1653</v>
      </c>
      <c r="G157" s="229" t="s">
        <v>167</v>
      </c>
      <c r="H157" s="230">
        <v>164.40000000000001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0.0048900000000000002</v>
      </c>
      <c r="R157" s="236">
        <f>Q157*H157</f>
        <v>0.80391600000000008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168</v>
      </c>
      <c r="AT157" s="238" t="s">
        <v>164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168</v>
      </c>
      <c r="BM157" s="238" t="s">
        <v>1654</v>
      </c>
    </row>
    <row r="158" s="2" customFormat="1" ht="24.15" customHeight="1">
      <c r="A158" s="38"/>
      <c r="B158" s="39"/>
      <c r="C158" s="226" t="s">
        <v>213</v>
      </c>
      <c r="D158" s="226" t="s">
        <v>164</v>
      </c>
      <c r="E158" s="227" t="s">
        <v>1655</v>
      </c>
      <c r="F158" s="228" t="s">
        <v>1656</v>
      </c>
      <c r="G158" s="229" t="s">
        <v>167</v>
      </c>
      <c r="H158" s="230">
        <v>57</v>
      </c>
      <c r="I158" s="231"/>
      <c r="J158" s="232">
        <f>ROUND(I158*H158,2)</f>
        <v>0</v>
      </c>
      <c r="K158" s="233"/>
      <c r="L158" s="44"/>
      <c r="M158" s="234" t="s">
        <v>1</v>
      </c>
      <c r="N158" s="235" t="s">
        <v>43</v>
      </c>
      <c r="O158" s="91"/>
      <c r="P158" s="236">
        <f>O158*H158</f>
        <v>0</v>
      </c>
      <c r="Q158" s="236">
        <v>0.0030000000000000001</v>
      </c>
      <c r="R158" s="236">
        <f>Q158*H158</f>
        <v>0.17100000000000001</v>
      </c>
      <c r="S158" s="236">
        <v>0</v>
      </c>
      <c r="T158" s="236">
        <f>S158*H158</f>
        <v>0</v>
      </c>
      <c r="U158" s="23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168</v>
      </c>
      <c r="AT158" s="238" t="s">
        <v>164</v>
      </c>
      <c r="AU158" s="238" t="s">
        <v>88</v>
      </c>
      <c r="AY158" s="17" t="s">
        <v>162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86</v>
      </c>
      <c r="BK158" s="239">
        <f>ROUND(I158*H158,2)</f>
        <v>0</v>
      </c>
      <c r="BL158" s="17" t="s">
        <v>168</v>
      </c>
      <c r="BM158" s="238" t="s">
        <v>1657</v>
      </c>
    </row>
    <row r="159" s="13" customFormat="1">
      <c r="A159" s="13"/>
      <c r="B159" s="240"/>
      <c r="C159" s="241"/>
      <c r="D159" s="242" t="s">
        <v>178</v>
      </c>
      <c r="E159" s="243" t="s">
        <v>1</v>
      </c>
      <c r="F159" s="244" t="s">
        <v>1658</v>
      </c>
      <c r="G159" s="241"/>
      <c r="H159" s="245">
        <v>164.40000000000001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49"/>
      <c r="U159" s="250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178</v>
      </c>
      <c r="AU159" s="251" t="s">
        <v>88</v>
      </c>
      <c r="AV159" s="13" t="s">
        <v>88</v>
      </c>
      <c r="AW159" s="13" t="s">
        <v>34</v>
      </c>
      <c r="AX159" s="13" t="s">
        <v>78</v>
      </c>
      <c r="AY159" s="251" t="s">
        <v>162</v>
      </c>
    </row>
    <row r="160" s="13" customFormat="1">
      <c r="A160" s="13"/>
      <c r="B160" s="240"/>
      <c r="C160" s="241"/>
      <c r="D160" s="242" t="s">
        <v>178</v>
      </c>
      <c r="E160" s="243" t="s">
        <v>1</v>
      </c>
      <c r="F160" s="244" t="s">
        <v>1659</v>
      </c>
      <c r="G160" s="241"/>
      <c r="H160" s="245">
        <v>-107.40000000000001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49"/>
      <c r="U160" s="25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178</v>
      </c>
      <c r="AU160" s="251" t="s">
        <v>88</v>
      </c>
      <c r="AV160" s="13" t="s">
        <v>88</v>
      </c>
      <c r="AW160" s="13" t="s">
        <v>34</v>
      </c>
      <c r="AX160" s="13" t="s">
        <v>78</v>
      </c>
      <c r="AY160" s="251" t="s">
        <v>162</v>
      </c>
    </row>
    <row r="161" s="14" customFormat="1">
      <c r="A161" s="14"/>
      <c r="B161" s="263"/>
      <c r="C161" s="264"/>
      <c r="D161" s="242" t="s">
        <v>178</v>
      </c>
      <c r="E161" s="265" t="s">
        <v>1</v>
      </c>
      <c r="F161" s="266" t="s">
        <v>320</v>
      </c>
      <c r="G161" s="264"/>
      <c r="H161" s="267">
        <v>57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1"/>
      <c r="U161" s="272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3" t="s">
        <v>178</v>
      </c>
      <c r="AU161" s="273" t="s">
        <v>88</v>
      </c>
      <c r="AV161" s="14" t="s">
        <v>168</v>
      </c>
      <c r="AW161" s="14" t="s">
        <v>34</v>
      </c>
      <c r="AX161" s="14" t="s">
        <v>86</v>
      </c>
      <c r="AY161" s="273" t="s">
        <v>162</v>
      </c>
    </row>
    <row r="162" s="2" customFormat="1" ht="14.4" customHeight="1">
      <c r="A162" s="38"/>
      <c r="B162" s="39"/>
      <c r="C162" s="226" t="s">
        <v>217</v>
      </c>
      <c r="D162" s="226" t="s">
        <v>164</v>
      </c>
      <c r="E162" s="227" t="s">
        <v>1660</v>
      </c>
      <c r="F162" s="228" t="s">
        <v>1661</v>
      </c>
      <c r="G162" s="229" t="s">
        <v>176</v>
      </c>
      <c r="H162" s="230">
        <v>2.5019999999999998</v>
      </c>
      <c r="I162" s="231"/>
      <c r="J162" s="232">
        <f>ROUND(I162*H162,2)</f>
        <v>0</v>
      </c>
      <c r="K162" s="233"/>
      <c r="L162" s="44"/>
      <c r="M162" s="234" t="s">
        <v>1</v>
      </c>
      <c r="N162" s="235" t="s">
        <v>43</v>
      </c>
      <c r="O162" s="91"/>
      <c r="P162" s="236">
        <f>O162*H162</f>
        <v>0</v>
      </c>
      <c r="Q162" s="236">
        <v>2.45329</v>
      </c>
      <c r="R162" s="236">
        <f>Q162*H162</f>
        <v>6.1381315799999996</v>
      </c>
      <c r="S162" s="236">
        <v>0</v>
      </c>
      <c r="T162" s="236">
        <f>S162*H162</f>
        <v>0</v>
      </c>
      <c r="U162" s="23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168</v>
      </c>
      <c r="AT162" s="238" t="s">
        <v>164</v>
      </c>
      <c r="AU162" s="238" t="s">
        <v>88</v>
      </c>
      <c r="AY162" s="17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86</v>
      </c>
      <c r="BK162" s="239">
        <f>ROUND(I162*H162,2)</f>
        <v>0</v>
      </c>
      <c r="BL162" s="17" t="s">
        <v>168</v>
      </c>
      <c r="BM162" s="238" t="s">
        <v>1662</v>
      </c>
    </row>
    <row r="163" s="13" customFormat="1">
      <c r="A163" s="13"/>
      <c r="B163" s="240"/>
      <c r="C163" s="241"/>
      <c r="D163" s="242" t="s">
        <v>178</v>
      </c>
      <c r="E163" s="243" t="s">
        <v>1</v>
      </c>
      <c r="F163" s="244" t="s">
        <v>1663</v>
      </c>
      <c r="G163" s="241"/>
      <c r="H163" s="245">
        <v>2.5019999999999998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49"/>
      <c r="U163" s="25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178</v>
      </c>
      <c r="AU163" s="251" t="s">
        <v>88</v>
      </c>
      <c r="AV163" s="13" t="s">
        <v>88</v>
      </c>
      <c r="AW163" s="13" t="s">
        <v>34</v>
      </c>
      <c r="AX163" s="13" t="s">
        <v>86</v>
      </c>
      <c r="AY163" s="251" t="s">
        <v>162</v>
      </c>
    </row>
    <row r="164" s="2" customFormat="1" ht="14.4" customHeight="1">
      <c r="A164" s="38"/>
      <c r="B164" s="39"/>
      <c r="C164" s="226" t="s">
        <v>223</v>
      </c>
      <c r="D164" s="226" t="s">
        <v>164</v>
      </c>
      <c r="E164" s="227" t="s">
        <v>1664</v>
      </c>
      <c r="F164" s="228" t="s">
        <v>1665</v>
      </c>
      <c r="G164" s="229" t="s">
        <v>176</v>
      </c>
      <c r="H164" s="230">
        <v>3.1280000000000001</v>
      </c>
      <c r="I164" s="231"/>
      <c r="J164" s="232">
        <f>ROUND(I164*H164,2)</f>
        <v>0</v>
      </c>
      <c r="K164" s="233"/>
      <c r="L164" s="44"/>
      <c r="M164" s="234" t="s">
        <v>1</v>
      </c>
      <c r="N164" s="235" t="s">
        <v>43</v>
      </c>
      <c r="O164" s="91"/>
      <c r="P164" s="236">
        <f>O164*H164</f>
        <v>0</v>
      </c>
      <c r="Q164" s="236">
        <v>2.45329</v>
      </c>
      <c r="R164" s="236">
        <f>Q164*H164</f>
        <v>7.6738911200000004</v>
      </c>
      <c r="S164" s="236">
        <v>0</v>
      </c>
      <c r="T164" s="236">
        <f>S164*H164</f>
        <v>0</v>
      </c>
      <c r="U164" s="23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168</v>
      </c>
      <c r="AT164" s="238" t="s">
        <v>164</v>
      </c>
      <c r="AU164" s="238" t="s">
        <v>88</v>
      </c>
      <c r="AY164" s="17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86</v>
      </c>
      <c r="BK164" s="239">
        <f>ROUND(I164*H164,2)</f>
        <v>0</v>
      </c>
      <c r="BL164" s="17" t="s">
        <v>168</v>
      </c>
      <c r="BM164" s="238" t="s">
        <v>1666</v>
      </c>
    </row>
    <row r="165" s="13" customFormat="1">
      <c r="A165" s="13"/>
      <c r="B165" s="240"/>
      <c r="C165" s="241"/>
      <c r="D165" s="242" t="s">
        <v>178</v>
      </c>
      <c r="E165" s="243" t="s">
        <v>1</v>
      </c>
      <c r="F165" s="244" t="s">
        <v>1667</v>
      </c>
      <c r="G165" s="241"/>
      <c r="H165" s="245">
        <v>3.1280000000000001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49"/>
      <c r="U165" s="250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178</v>
      </c>
      <c r="AU165" s="251" t="s">
        <v>88</v>
      </c>
      <c r="AV165" s="13" t="s">
        <v>88</v>
      </c>
      <c r="AW165" s="13" t="s">
        <v>34</v>
      </c>
      <c r="AX165" s="13" t="s">
        <v>86</v>
      </c>
      <c r="AY165" s="251" t="s">
        <v>162</v>
      </c>
    </row>
    <row r="166" s="2" customFormat="1" ht="24.15" customHeight="1">
      <c r="A166" s="38"/>
      <c r="B166" s="39"/>
      <c r="C166" s="226" t="s">
        <v>227</v>
      </c>
      <c r="D166" s="226" t="s">
        <v>164</v>
      </c>
      <c r="E166" s="227" t="s">
        <v>1668</v>
      </c>
      <c r="F166" s="228" t="s">
        <v>1669</v>
      </c>
      <c r="G166" s="229" t="s">
        <v>176</v>
      </c>
      <c r="H166" s="230">
        <v>3.1280000000000001</v>
      </c>
      <c r="I166" s="231"/>
      <c r="J166" s="232">
        <f>ROUND(I166*H166,2)</f>
        <v>0</v>
      </c>
      <c r="K166" s="233"/>
      <c r="L166" s="44"/>
      <c r="M166" s="234" t="s">
        <v>1</v>
      </c>
      <c r="N166" s="235" t="s">
        <v>43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6">
        <f>S166*H166</f>
        <v>0</v>
      </c>
      <c r="U166" s="23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168</v>
      </c>
      <c r="AT166" s="238" t="s">
        <v>164</v>
      </c>
      <c r="AU166" s="238" t="s">
        <v>88</v>
      </c>
      <c r="AY166" s="17" t="s">
        <v>162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86</v>
      </c>
      <c r="BK166" s="239">
        <f>ROUND(I166*H166,2)</f>
        <v>0</v>
      </c>
      <c r="BL166" s="17" t="s">
        <v>168</v>
      </c>
      <c r="BM166" s="238" t="s">
        <v>1670</v>
      </c>
    </row>
    <row r="167" s="2" customFormat="1" ht="14.4" customHeight="1">
      <c r="A167" s="38"/>
      <c r="B167" s="39"/>
      <c r="C167" s="226" t="s">
        <v>8</v>
      </c>
      <c r="D167" s="226" t="s">
        <v>164</v>
      </c>
      <c r="E167" s="227" t="s">
        <v>1671</v>
      </c>
      <c r="F167" s="228" t="s">
        <v>1672</v>
      </c>
      <c r="G167" s="229" t="s">
        <v>205</v>
      </c>
      <c r="H167" s="230">
        <v>0.13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1.06277</v>
      </c>
      <c r="R167" s="236">
        <f>Q167*H167</f>
        <v>0.13816010000000001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168</v>
      </c>
      <c r="AT167" s="238" t="s">
        <v>164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168</v>
      </c>
      <c r="BM167" s="238" t="s">
        <v>1673</v>
      </c>
    </row>
    <row r="168" s="2" customFormat="1">
      <c r="A168" s="38"/>
      <c r="B168" s="39"/>
      <c r="C168" s="40"/>
      <c r="D168" s="242" t="s">
        <v>340</v>
      </c>
      <c r="E168" s="40"/>
      <c r="F168" s="274" t="s">
        <v>1674</v>
      </c>
      <c r="G168" s="40"/>
      <c r="H168" s="40"/>
      <c r="I168" s="275"/>
      <c r="J168" s="40"/>
      <c r="K168" s="40"/>
      <c r="L168" s="44"/>
      <c r="M168" s="276"/>
      <c r="N168" s="277"/>
      <c r="O168" s="91"/>
      <c r="P168" s="91"/>
      <c r="Q168" s="91"/>
      <c r="R168" s="91"/>
      <c r="S168" s="91"/>
      <c r="T168" s="91"/>
      <c r="U168" s="92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340</v>
      </c>
      <c r="AU168" s="17" t="s">
        <v>88</v>
      </c>
    </row>
    <row r="169" s="2" customFormat="1" ht="24.15" customHeight="1">
      <c r="A169" s="38"/>
      <c r="B169" s="39"/>
      <c r="C169" s="226" t="s">
        <v>238</v>
      </c>
      <c r="D169" s="226" t="s">
        <v>164</v>
      </c>
      <c r="E169" s="227" t="s">
        <v>1675</v>
      </c>
      <c r="F169" s="228" t="s">
        <v>1676</v>
      </c>
      <c r="G169" s="229" t="s">
        <v>266</v>
      </c>
      <c r="H169" s="230">
        <v>69.599999999999994</v>
      </c>
      <c r="I169" s="231"/>
      <c r="J169" s="232">
        <f>ROUND(I169*H169,2)</f>
        <v>0</v>
      </c>
      <c r="K169" s="233"/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6.0000000000000002E-05</v>
      </c>
      <c r="R169" s="236">
        <f>Q169*H169</f>
        <v>0.004176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168</v>
      </c>
      <c r="AT169" s="238" t="s">
        <v>164</v>
      </c>
      <c r="AU169" s="238" t="s">
        <v>88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168</v>
      </c>
      <c r="BM169" s="238" t="s">
        <v>1677</v>
      </c>
    </row>
    <row r="170" s="13" customFormat="1">
      <c r="A170" s="13"/>
      <c r="B170" s="240"/>
      <c r="C170" s="241"/>
      <c r="D170" s="242" t="s">
        <v>178</v>
      </c>
      <c r="E170" s="243" t="s">
        <v>1</v>
      </c>
      <c r="F170" s="244" t="s">
        <v>1678</v>
      </c>
      <c r="G170" s="241"/>
      <c r="H170" s="245">
        <v>15.6</v>
      </c>
      <c r="I170" s="246"/>
      <c r="J170" s="241"/>
      <c r="K170" s="241"/>
      <c r="L170" s="247"/>
      <c r="M170" s="248"/>
      <c r="N170" s="249"/>
      <c r="O170" s="249"/>
      <c r="P170" s="249"/>
      <c r="Q170" s="249"/>
      <c r="R170" s="249"/>
      <c r="S170" s="249"/>
      <c r="T170" s="249"/>
      <c r="U170" s="250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1" t="s">
        <v>178</v>
      </c>
      <c r="AU170" s="251" t="s">
        <v>88</v>
      </c>
      <c r="AV170" s="13" t="s">
        <v>88</v>
      </c>
      <c r="AW170" s="13" t="s">
        <v>34</v>
      </c>
      <c r="AX170" s="13" t="s">
        <v>78</v>
      </c>
      <c r="AY170" s="251" t="s">
        <v>162</v>
      </c>
    </row>
    <row r="171" s="13" customFormat="1">
      <c r="A171" s="13"/>
      <c r="B171" s="240"/>
      <c r="C171" s="241"/>
      <c r="D171" s="242" t="s">
        <v>178</v>
      </c>
      <c r="E171" s="243" t="s">
        <v>1</v>
      </c>
      <c r="F171" s="244" t="s">
        <v>1679</v>
      </c>
      <c r="G171" s="241"/>
      <c r="H171" s="245">
        <v>18.800000000000001</v>
      </c>
      <c r="I171" s="246"/>
      <c r="J171" s="241"/>
      <c r="K171" s="241"/>
      <c r="L171" s="247"/>
      <c r="M171" s="248"/>
      <c r="N171" s="249"/>
      <c r="O171" s="249"/>
      <c r="P171" s="249"/>
      <c r="Q171" s="249"/>
      <c r="R171" s="249"/>
      <c r="S171" s="249"/>
      <c r="T171" s="249"/>
      <c r="U171" s="250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1" t="s">
        <v>178</v>
      </c>
      <c r="AU171" s="251" t="s">
        <v>88</v>
      </c>
      <c r="AV171" s="13" t="s">
        <v>88</v>
      </c>
      <c r="AW171" s="13" t="s">
        <v>34</v>
      </c>
      <c r="AX171" s="13" t="s">
        <v>78</v>
      </c>
      <c r="AY171" s="251" t="s">
        <v>162</v>
      </c>
    </row>
    <row r="172" s="13" customFormat="1">
      <c r="A172" s="13"/>
      <c r="B172" s="240"/>
      <c r="C172" s="241"/>
      <c r="D172" s="242" t="s">
        <v>178</v>
      </c>
      <c r="E172" s="243" t="s">
        <v>1</v>
      </c>
      <c r="F172" s="244" t="s">
        <v>1680</v>
      </c>
      <c r="G172" s="241"/>
      <c r="H172" s="245">
        <v>17.5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49"/>
      <c r="U172" s="250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178</v>
      </c>
      <c r="AU172" s="251" t="s">
        <v>88</v>
      </c>
      <c r="AV172" s="13" t="s">
        <v>88</v>
      </c>
      <c r="AW172" s="13" t="s">
        <v>34</v>
      </c>
      <c r="AX172" s="13" t="s">
        <v>78</v>
      </c>
      <c r="AY172" s="251" t="s">
        <v>162</v>
      </c>
    </row>
    <row r="173" s="13" customFormat="1">
      <c r="A173" s="13"/>
      <c r="B173" s="240"/>
      <c r="C173" s="241"/>
      <c r="D173" s="242" t="s">
        <v>178</v>
      </c>
      <c r="E173" s="243" t="s">
        <v>1</v>
      </c>
      <c r="F173" s="244" t="s">
        <v>1681</v>
      </c>
      <c r="G173" s="241"/>
      <c r="H173" s="245">
        <v>17.699999999999999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49"/>
      <c r="U173" s="250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178</v>
      </c>
      <c r="AU173" s="251" t="s">
        <v>88</v>
      </c>
      <c r="AV173" s="13" t="s">
        <v>88</v>
      </c>
      <c r="AW173" s="13" t="s">
        <v>34</v>
      </c>
      <c r="AX173" s="13" t="s">
        <v>78</v>
      </c>
      <c r="AY173" s="251" t="s">
        <v>162</v>
      </c>
    </row>
    <row r="174" s="14" customFormat="1">
      <c r="A174" s="14"/>
      <c r="B174" s="263"/>
      <c r="C174" s="264"/>
      <c r="D174" s="242" t="s">
        <v>178</v>
      </c>
      <c r="E174" s="265" t="s">
        <v>1</v>
      </c>
      <c r="F174" s="266" t="s">
        <v>320</v>
      </c>
      <c r="G174" s="264"/>
      <c r="H174" s="267">
        <v>69.599999999999994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1"/>
      <c r="U174" s="272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3" t="s">
        <v>178</v>
      </c>
      <c r="AU174" s="273" t="s">
        <v>88</v>
      </c>
      <c r="AV174" s="14" t="s">
        <v>168</v>
      </c>
      <c r="AW174" s="14" t="s">
        <v>34</v>
      </c>
      <c r="AX174" s="14" t="s">
        <v>86</v>
      </c>
      <c r="AY174" s="273" t="s">
        <v>162</v>
      </c>
    </row>
    <row r="175" s="2" customFormat="1" ht="24.15" customHeight="1">
      <c r="A175" s="38"/>
      <c r="B175" s="39"/>
      <c r="C175" s="226" t="s">
        <v>243</v>
      </c>
      <c r="D175" s="226" t="s">
        <v>164</v>
      </c>
      <c r="E175" s="227" t="s">
        <v>1682</v>
      </c>
      <c r="F175" s="228" t="s">
        <v>1683</v>
      </c>
      <c r="G175" s="229" t="s">
        <v>266</v>
      </c>
      <c r="H175" s="230">
        <v>22.800000000000001</v>
      </c>
      <c r="I175" s="231"/>
      <c r="J175" s="232">
        <f>ROUND(I175*H175,2)</f>
        <v>0</v>
      </c>
      <c r="K175" s="233"/>
      <c r="L175" s="44"/>
      <c r="M175" s="234" t="s">
        <v>1</v>
      </c>
      <c r="N175" s="235" t="s">
        <v>43</v>
      </c>
      <c r="O175" s="91"/>
      <c r="P175" s="236">
        <f>O175*H175</f>
        <v>0</v>
      </c>
      <c r="Q175" s="236">
        <v>8.0000000000000007E-05</v>
      </c>
      <c r="R175" s="236">
        <f>Q175*H175</f>
        <v>0.0018240000000000001</v>
      </c>
      <c r="S175" s="236">
        <v>0</v>
      </c>
      <c r="T175" s="236">
        <f>S175*H175</f>
        <v>0</v>
      </c>
      <c r="U175" s="23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168</v>
      </c>
      <c r="AT175" s="238" t="s">
        <v>164</v>
      </c>
      <c r="AU175" s="238" t="s">
        <v>88</v>
      </c>
      <c r="AY175" s="17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86</v>
      </c>
      <c r="BK175" s="239">
        <f>ROUND(I175*H175,2)</f>
        <v>0</v>
      </c>
      <c r="BL175" s="17" t="s">
        <v>168</v>
      </c>
      <c r="BM175" s="238" t="s">
        <v>1684</v>
      </c>
    </row>
    <row r="176" s="13" customFormat="1">
      <c r="A176" s="13"/>
      <c r="B176" s="240"/>
      <c r="C176" s="241"/>
      <c r="D176" s="242" t="s">
        <v>178</v>
      </c>
      <c r="E176" s="243" t="s">
        <v>1</v>
      </c>
      <c r="F176" s="244" t="s">
        <v>1685</v>
      </c>
      <c r="G176" s="241"/>
      <c r="H176" s="245">
        <v>22.800000000000001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49"/>
      <c r="U176" s="25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178</v>
      </c>
      <c r="AU176" s="251" t="s">
        <v>88</v>
      </c>
      <c r="AV176" s="13" t="s">
        <v>88</v>
      </c>
      <c r="AW176" s="13" t="s">
        <v>34</v>
      </c>
      <c r="AX176" s="13" t="s">
        <v>86</v>
      </c>
      <c r="AY176" s="251" t="s">
        <v>162</v>
      </c>
    </row>
    <row r="177" s="2" customFormat="1" ht="24.15" customHeight="1">
      <c r="A177" s="38"/>
      <c r="B177" s="39"/>
      <c r="C177" s="226" t="s">
        <v>248</v>
      </c>
      <c r="D177" s="226" t="s">
        <v>164</v>
      </c>
      <c r="E177" s="227" t="s">
        <v>1686</v>
      </c>
      <c r="F177" s="228" t="s">
        <v>1687</v>
      </c>
      <c r="G177" s="229" t="s">
        <v>176</v>
      </c>
      <c r="H177" s="230">
        <v>3.1280000000000001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2.1600000000000001</v>
      </c>
      <c r="R177" s="236">
        <f>Q177*H177</f>
        <v>6.7564800000000007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168</v>
      </c>
      <c r="AT177" s="238" t="s">
        <v>164</v>
      </c>
      <c r="AU177" s="238" t="s">
        <v>88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168</v>
      </c>
      <c r="BM177" s="238" t="s">
        <v>1688</v>
      </c>
    </row>
    <row r="178" s="13" customFormat="1">
      <c r="A178" s="13"/>
      <c r="B178" s="240"/>
      <c r="C178" s="241"/>
      <c r="D178" s="242" t="s">
        <v>178</v>
      </c>
      <c r="E178" s="243" t="s">
        <v>1</v>
      </c>
      <c r="F178" s="244" t="s">
        <v>1689</v>
      </c>
      <c r="G178" s="241"/>
      <c r="H178" s="245">
        <v>3.1280000000000001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49"/>
      <c r="U178" s="25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178</v>
      </c>
      <c r="AU178" s="251" t="s">
        <v>88</v>
      </c>
      <c r="AV178" s="13" t="s">
        <v>88</v>
      </c>
      <c r="AW178" s="13" t="s">
        <v>34</v>
      </c>
      <c r="AX178" s="13" t="s">
        <v>86</v>
      </c>
      <c r="AY178" s="251" t="s">
        <v>162</v>
      </c>
    </row>
    <row r="179" s="2" customFormat="1" ht="24.15" customHeight="1">
      <c r="A179" s="38"/>
      <c r="B179" s="39"/>
      <c r="C179" s="226" t="s">
        <v>253</v>
      </c>
      <c r="D179" s="226" t="s">
        <v>164</v>
      </c>
      <c r="E179" s="227" t="s">
        <v>1690</v>
      </c>
      <c r="F179" s="228" t="s">
        <v>1691</v>
      </c>
      <c r="G179" s="229" t="s">
        <v>256</v>
      </c>
      <c r="H179" s="230">
        <v>3</v>
      </c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43</v>
      </c>
      <c r="O179" s="91"/>
      <c r="P179" s="236">
        <f>O179*H179</f>
        <v>0</v>
      </c>
      <c r="Q179" s="236">
        <v>0.00048000000000000001</v>
      </c>
      <c r="R179" s="236">
        <f>Q179*H179</f>
        <v>0.0014400000000000001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168</v>
      </c>
      <c r="AT179" s="238" t="s">
        <v>164</v>
      </c>
      <c r="AU179" s="238" t="s">
        <v>88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168</v>
      </c>
      <c r="BM179" s="238" t="s">
        <v>1692</v>
      </c>
    </row>
    <row r="180" s="2" customFormat="1" ht="24.15" customHeight="1">
      <c r="A180" s="38"/>
      <c r="B180" s="39"/>
      <c r="C180" s="252" t="s">
        <v>259</v>
      </c>
      <c r="D180" s="252" t="s">
        <v>218</v>
      </c>
      <c r="E180" s="253" t="s">
        <v>1693</v>
      </c>
      <c r="F180" s="254" t="s">
        <v>1694</v>
      </c>
      <c r="G180" s="255" t="s">
        <v>256</v>
      </c>
      <c r="H180" s="256">
        <v>3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43</v>
      </c>
      <c r="O180" s="91"/>
      <c r="P180" s="236">
        <f>O180*H180</f>
        <v>0</v>
      </c>
      <c r="Q180" s="236">
        <v>0.012250000000000001</v>
      </c>
      <c r="R180" s="236">
        <f>Q180*H180</f>
        <v>0.036750000000000005</v>
      </c>
      <c r="S180" s="236">
        <v>0</v>
      </c>
      <c r="T180" s="236">
        <f>S180*H180</f>
        <v>0</v>
      </c>
      <c r="U180" s="23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198</v>
      </c>
      <c r="AT180" s="238" t="s">
        <v>218</v>
      </c>
      <c r="AU180" s="238" t="s">
        <v>88</v>
      </c>
      <c r="AY180" s="17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86</v>
      </c>
      <c r="BK180" s="239">
        <f>ROUND(I180*H180,2)</f>
        <v>0</v>
      </c>
      <c r="BL180" s="17" t="s">
        <v>168</v>
      </c>
      <c r="BM180" s="238" t="s">
        <v>1695</v>
      </c>
    </row>
    <row r="181" s="12" customFormat="1" ht="22.8" customHeight="1">
      <c r="A181" s="12"/>
      <c r="B181" s="210"/>
      <c r="C181" s="211"/>
      <c r="D181" s="212" t="s">
        <v>77</v>
      </c>
      <c r="E181" s="224" t="s">
        <v>202</v>
      </c>
      <c r="F181" s="224" t="s">
        <v>299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SUM(P182:P204)</f>
        <v>0</v>
      </c>
      <c r="Q181" s="218"/>
      <c r="R181" s="219">
        <f>SUM(R182:R204)</f>
        <v>0.0078200000000000006</v>
      </c>
      <c r="S181" s="218"/>
      <c r="T181" s="219">
        <f>SUM(T182:T204)</f>
        <v>51.929430000000004</v>
      </c>
      <c r="U181" s="220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86</v>
      </c>
      <c r="AT181" s="222" t="s">
        <v>77</v>
      </c>
      <c r="AU181" s="222" t="s">
        <v>86</v>
      </c>
      <c r="AY181" s="221" t="s">
        <v>162</v>
      </c>
      <c r="BK181" s="223">
        <f>SUM(BK182:BK204)</f>
        <v>0</v>
      </c>
    </row>
    <row r="182" s="2" customFormat="1" ht="24.15" customHeight="1">
      <c r="A182" s="38"/>
      <c r="B182" s="39"/>
      <c r="C182" s="226" t="s">
        <v>7</v>
      </c>
      <c r="D182" s="226" t="s">
        <v>164</v>
      </c>
      <c r="E182" s="227" t="s">
        <v>1696</v>
      </c>
      <c r="F182" s="228" t="s">
        <v>1697</v>
      </c>
      <c r="G182" s="229" t="s">
        <v>303</v>
      </c>
      <c r="H182" s="230">
        <v>1</v>
      </c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446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446</v>
      </c>
      <c r="BM182" s="238" t="s">
        <v>1698</v>
      </c>
    </row>
    <row r="183" s="2" customFormat="1">
      <c r="A183" s="38"/>
      <c r="B183" s="39"/>
      <c r="C183" s="40"/>
      <c r="D183" s="242" t="s">
        <v>340</v>
      </c>
      <c r="E183" s="40"/>
      <c r="F183" s="274" t="s">
        <v>1699</v>
      </c>
      <c r="G183" s="40"/>
      <c r="H183" s="40"/>
      <c r="I183" s="275"/>
      <c r="J183" s="40"/>
      <c r="K183" s="40"/>
      <c r="L183" s="44"/>
      <c r="M183" s="276"/>
      <c r="N183" s="277"/>
      <c r="O183" s="91"/>
      <c r="P183" s="91"/>
      <c r="Q183" s="91"/>
      <c r="R183" s="91"/>
      <c r="S183" s="91"/>
      <c r="T183" s="91"/>
      <c r="U183" s="92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340</v>
      </c>
      <c r="AU183" s="17" t="s">
        <v>88</v>
      </c>
    </row>
    <row r="184" s="2" customFormat="1" ht="14.4" customHeight="1">
      <c r="A184" s="38"/>
      <c r="B184" s="39"/>
      <c r="C184" s="226" t="s">
        <v>269</v>
      </c>
      <c r="D184" s="226" t="s">
        <v>164</v>
      </c>
      <c r="E184" s="227" t="s">
        <v>396</v>
      </c>
      <c r="F184" s="228" t="s">
        <v>1700</v>
      </c>
      <c r="G184" s="229" t="s">
        <v>167</v>
      </c>
      <c r="H184" s="230">
        <v>1</v>
      </c>
      <c r="I184" s="231"/>
      <c r="J184" s="232">
        <f>ROUND(I184*H184,2)</f>
        <v>0</v>
      </c>
      <c r="K184" s="233"/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6">
        <f>S184*H184</f>
        <v>0</v>
      </c>
      <c r="U184" s="23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168</v>
      </c>
      <c r="AT184" s="238" t="s">
        <v>164</v>
      </c>
      <c r="AU184" s="238" t="s">
        <v>88</v>
      </c>
      <c r="AY184" s="17" t="s">
        <v>162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86</v>
      </c>
      <c r="BK184" s="239">
        <f>ROUND(I184*H184,2)</f>
        <v>0</v>
      </c>
      <c r="BL184" s="17" t="s">
        <v>168</v>
      </c>
      <c r="BM184" s="238" t="s">
        <v>1701</v>
      </c>
    </row>
    <row r="185" s="2" customFormat="1" ht="24.15" customHeight="1">
      <c r="A185" s="38"/>
      <c r="B185" s="39"/>
      <c r="C185" s="226" t="s">
        <v>274</v>
      </c>
      <c r="D185" s="226" t="s">
        <v>164</v>
      </c>
      <c r="E185" s="227" t="s">
        <v>1007</v>
      </c>
      <c r="F185" s="228" t="s">
        <v>1008</v>
      </c>
      <c r="G185" s="229" t="s">
        <v>167</v>
      </c>
      <c r="H185" s="230">
        <v>31.280000000000001</v>
      </c>
      <c r="I185" s="231"/>
      <c r="J185" s="232">
        <f>ROUND(I185*H185,2)</f>
        <v>0</v>
      </c>
      <c r="K185" s="233"/>
      <c r="L185" s="44"/>
      <c r="M185" s="234" t="s">
        <v>1</v>
      </c>
      <c r="N185" s="235" t="s">
        <v>43</v>
      </c>
      <c r="O185" s="91"/>
      <c r="P185" s="236">
        <f>O185*H185</f>
        <v>0</v>
      </c>
      <c r="Q185" s="236">
        <v>0.00021000000000000001</v>
      </c>
      <c r="R185" s="236">
        <f>Q185*H185</f>
        <v>0.0065688000000000005</v>
      </c>
      <c r="S185" s="236">
        <v>0</v>
      </c>
      <c r="T185" s="236">
        <f>S185*H185</f>
        <v>0</v>
      </c>
      <c r="U185" s="23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168</v>
      </c>
      <c r="AT185" s="238" t="s">
        <v>164</v>
      </c>
      <c r="AU185" s="238" t="s">
        <v>88</v>
      </c>
      <c r="AY185" s="17" t="s">
        <v>162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86</v>
      </c>
      <c r="BK185" s="239">
        <f>ROUND(I185*H185,2)</f>
        <v>0</v>
      </c>
      <c r="BL185" s="17" t="s">
        <v>168</v>
      </c>
      <c r="BM185" s="238" t="s">
        <v>1702</v>
      </c>
    </row>
    <row r="186" s="13" customFormat="1">
      <c r="A186" s="13"/>
      <c r="B186" s="240"/>
      <c r="C186" s="241"/>
      <c r="D186" s="242" t="s">
        <v>178</v>
      </c>
      <c r="E186" s="243" t="s">
        <v>1</v>
      </c>
      <c r="F186" s="244" t="s">
        <v>1703</v>
      </c>
      <c r="G186" s="241"/>
      <c r="H186" s="245">
        <v>31.280000000000001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49"/>
      <c r="U186" s="25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178</v>
      </c>
      <c r="AU186" s="251" t="s">
        <v>88</v>
      </c>
      <c r="AV186" s="13" t="s">
        <v>88</v>
      </c>
      <c r="AW186" s="13" t="s">
        <v>34</v>
      </c>
      <c r="AX186" s="13" t="s">
        <v>86</v>
      </c>
      <c r="AY186" s="251" t="s">
        <v>162</v>
      </c>
    </row>
    <row r="187" s="2" customFormat="1" ht="24.15" customHeight="1">
      <c r="A187" s="38"/>
      <c r="B187" s="39"/>
      <c r="C187" s="226" t="s">
        <v>279</v>
      </c>
      <c r="D187" s="226" t="s">
        <v>164</v>
      </c>
      <c r="E187" s="227" t="s">
        <v>1704</v>
      </c>
      <c r="F187" s="228" t="s">
        <v>1705</v>
      </c>
      <c r="G187" s="229" t="s">
        <v>167</v>
      </c>
      <c r="H187" s="230">
        <v>31.280000000000001</v>
      </c>
      <c r="I187" s="231"/>
      <c r="J187" s="232">
        <f>ROUND(I187*H187,2)</f>
        <v>0</v>
      </c>
      <c r="K187" s="233"/>
      <c r="L187" s="44"/>
      <c r="M187" s="234" t="s">
        <v>1</v>
      </c>
      <c r="N187" s="235" t="s">
        <v>43</v>
      </c>
      <c r="O187" s="91"/>
      <c r="P187" s="236">
        <f>O187*H187</f>
        <v>0</v>
      </c>
      <c r="Q187" s="236">
        <v>4.0000000000000003E-05</v>
      </c>
      <c r="R187" s="236">
        <f>Q187*H187</f>
        <v>0.0012512000000000001</v>
      </c>
      <c r="S187" s="236">
        <v>0</v>
      </c>
      <c r="T187" s="236">
        <f>S187*H187</f>
        <v>0</v>
      </c>
      <c r="U187" s="23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168</v>
      </c>
      <c r="AT187" s="238" t="s">
        <v>164</v>
      </c>
      <c r="AU187" s="238" t="s">
        <v>88</v>
      </c>
      <c r="AY187" s="17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86</v>
      </c>
      <c r="BK187" s="239">
        <f>ROUND(I187*H187,2)</f>
        <v>0</v>
      </c>
      <c r="BL187" s="17" t="s">
        <v>168</v>
      </c>
      <c r="BM187" s="238" t="s">
        <v>1706</v>
      </c>
    </row>
    <row r="188" s="2" customFormat="1" ht="14.4" customHeight="1">
      <c r="A188" s="38"/>
      <c r="B188" s="39"/>
      <c r="C188" s="226" t="s">
        <v>284</v>
      </c>
      <c r="D188" s="226" t="s">
        <v>164</v>
      </c>
      <c r="E188" s="227" t="s">
        <v>1707</v>
      </c>
      <c r="F188" s="228" t="s">
        <v>1708</v>
      </c>
      <c r="G188" s="229" t="s">
        <v>167</v>
      </c>
      <c r="H188" s="230">
        <v>61.350000000000001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0.26100000000000001</v>
      </c>
      <c r="T188" s="236">
        <f>S188*H188</f>
        <v>16.012350000000001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168</v>
      </c>
      <c r="AT188" s="238" t="s">
        <v>164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168</v>
      </c>
      <c r="BM188" s="238" t="s">
        <v>1709</v>
      </c>
    </row>
    <row r="189" s="13" customFormat="1">
      <c r="A189" s="13"/>
      <c r="B189" s="240"/>
      <c r="C189" s="241"/>
      <c r="D189" s="242" t="s">
        <v>178</v>
      </c>
      <c r="E189" s="243" t="s">
        <v>1</v>
      </c>
      <c r="F189" s="244" t="s">
        <v>1710</v>
      </c>
      <c r="G189" s="241"/>
      <c r="H189" s="245">
        <v>61.350000000000001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49"/>
      <c r="U189" s="250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178</v>
      </c>
      <c r="AU189" s="251" t="s">
        <v>88</v>
      </c>
      <c r="AV189" s="13" t="s">
        <v>88</v>
      </c>
      <c r="AW189" s="13" t="s">
        <v>34</v>
      </c>
      <c r="AX189" s="13" t="s">
        <v>86</v>
      </c>
      <c r="AY189" s="251" t="s">
        <v>162</v>
      </c>
    </row>
    <row r="190" s="2" customFormat="1" ht="24.15" customHeight="1">
      <c r="A190" s="38"/>
      <c r="B190" s="39"/>
      <c r="C190" s="226" t="s">
        <v>289</v>
      </c>
      <c r="D190" s="226" t="s">
        <v>164</v>
      </c>
      <c r="E190" s="227" t="s">
        <v>1711</v>
      </c>
      <c r="F190" s="228" t="s">
        <v>1712</v>
      </c>
      <c r="G190" s="229" t="s">
        <v>176</v>
      </c>
      <c r="H190" s="230">
        <v>2.0800000000000001</v>
      </c>
      <c r="I190" s="231"/>
      <c r="J190" s="232">
        <f>ROUND(I190*H190,2)</f>
        <v>0</v>
      </c>
      <c r="K190" s="233"/>
      <c r="L190" s="44"/>
      <c r="M190" s="234" t="s">
        <v>1</v>
      </c>
      <c r="N190" s="235" t="s">
        <v>43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1.8</v>
      </c>
      <c r="T190" s="236">
        <f>S190*H190</f>
        <v>3.7440000000000002</v>
      </c>
      <c r="U190" s="23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168</v>
      </c>
      <c r="AT190" s="238" t="s">
        <v>164</v>
      </c>
      <c r="AU190" s="238" t="s">
        <v>88</v>
      </c>
      <c r="AY190" s="17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86</v>
      </c>
      <c r="BK190" s="239">
        <f>ROUND(I190*H190,2)</f>
        <v>0</v>
      </c>
      <c r="BL190" s="17" t="s">
        <v>168</v>
      </c>
      <c r="BM190" s="238" t="s">
        <v>1713</v>
      </c>
    </row>
    <row r="191" s="13" customFormat="1">
      <c r="A191" s="13"/>
      <c r="B191" s="240"/>
      <c r="C191" s="241"/>
      <c r="D191" s="242" t="s">
        <v>178</v>
      </c>
      <c r="E191" s="243" t="s">
        <v>1</v>
      </c>
      <c r="F191" s="244" t="s">
        <v>1714</v>
      </c>
      <c r="G191" s="241"/>
      <c r="H191" s="245">
        <v>1.0800000000000001</v>
      </c>
      <c r="I191" s="246"/>
      <c r="J191" s="241"/>
      <c r="K191" s="241"/>
      <c r="L191" s="247"/>
      <c r="M191" s="248"/>
      <c r="N191" s="249"/>
      <c r="O191" s="249"/>
      <c r="P191" s="249"/>
      <c r="Q191" s="249"/>
      <c r="R191" s="249"/>
      <c r="S191" s="249"/>
      <c r="T191" s="249"/>
      <c r="U191" s="25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1" t="s">
        <v>178</v>
      </c>
      <c r="AU191" s="251" t="s">
        <v>88</v>
      </c>
      <c r="AV191" s="13" t="s">
        <v>88</v>
      </c>
      <c r="AW191" s="13" t="s">
        <v>34</v>
      </c>
      <c r="AX191" s="13" t="s">
        <v>78</v>
      </c>
      <c r="AY191" s="251" t="s">
        <v>162</v>
      </c>
    </row>
    <row r="192" s="13" customFormat="1">
      <c r="A192" s="13"/>
      <c r="B192" s="240"/>
      <c r="C192" s="241"/>
      <c r="D192" s="242" t="s">
        <v>178</v>
      </c>
      <c r="E192" s="243" t="s">
        <v>1</v>
      </c>
      <c r="F192" s="244" t="s">
        <v>1715</v>
      </c>
      <c r="G192" s="241"/>
      <c r="H192" s="245">
        <v>1</v>
      </c>
      <c r="I192" s="246"/>
      <c r="J192" s="241"/>
      <c r="K192" s="241"/>
      <c r="L192" s="247"/>
      <c r="M192" s="248"/>
      <c r="N192" s="249"/>
      <c r="O192" s="249"/>
      <c r="P192" s="249"/>
      <c r="Q192" s="249"/>
      <c r="R192" s="249"/>
      <c r="S192" s="249"/>
      <c r="T192" s="249"/>
      <c r="U192" s="250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1" t="s">
        <v>178</v>
      </c>
      <c r="AU192" s="251" t="s">
        <v>88</v>
      </c>
      <c r="AV192" s="13" t="s">
        <v>88</v>
      </c>
      <c r="AW192" s="13" t="s">
        <v>34</v>
      </c>
      <c r="AX192" s="13" t="s">
        <v>78</v>
      </c>
      <c r="AY192" s="251" t="s">
        <v>162</v>
      </c>
    </row>
    <row r="193" s="14" customFormat="1">
      <c r="A193" s="14"/>
      <c r="B193" s="263"/>
      <c r="C193" s="264"/>
      <c r="D193" s="242" t="s">
        <v>178</v>
      </c>
      <c r="E193" s="265" t="s">
        <v>1</v>
      </c>
      <c r="F193" s="266" t="s">
        <v>320</v>
      </c>
      <c r="G193" s="264"/>
      <c r="H193" s="267">
        <v>2.0800000000000001</v>
      </c>
      <c r="I193" s="268"/>
      <c r="J193" s="264"/>
      <c r="K193" s="264"/>
      <c r="L193" s="269"/>
      <c r="M193" s="270"/>
      <c r="N193" s="271"/>
      <c r="O193" s="271"/>
      <c r="P193" s="271"/>
      <c r="Q193" s="271"/>
      <c r="R193" s="271"/>
      <c r="S193" s="271"/>
      <c r="T193" s="271"/>
      <c r="U193" s="272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3" t="s">
        <v>178</v>
      </c>
      <c r="AU193" s="273" t="s">
        <v>88</v>
      </c>
      <c r="AV193" s="14" t="s">
        <v>168</v>
      </c>
      <c r="AW193" s="14" t="s">
        <v>34</v>
      </c>
      <c r="AX193" s="14" t="s">
        <v>86</v>
      </c>
      <c r="AY193" s="273" t="s">
        <v>162</v>
      </c>
    </row>
    <row r="194" s="2" customFormat="1" ht="24.15" customHeight="1">
      <c r="A194" s="38"/>
      <c r="B194" s="39"/>
      <c r="C194" s="226" t="s">
        <v>294</v>
      </c>
      <c r="D194" s="226" t="s">
        <v>164</v>
      </c>
      <c r="E194" s="227" t="s">
        <v>1716</v>
      </c>
      <c r="F194" s="228" t="s">
        <v>1717</v>
      </c>
      <c r="G194" s="229" t="s">
        <v>167</v>
      </c>
      <c r="H194" s="230">
        <v>31.280000000000001</v>
      </c>
      <c r="I194" s="231"/>
      <c r="J194" s="232">
        <f>ROUND(I194*H194,2)</f>
        <v>0</v>
      </c>
      <c r="K194" s="233"/>
      <c r="L194" s="44"/>
      <c r="M194" s="234" t="s">
        <v>1</v>
      </c>
      <c r="N194" s="235" t="s">
        <v>43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0.035000000000000003</v>
      </c>
      <c r="T194" s="236">
        <f>S194*H194</f>
        <v>1.0948000000000002</v>
      </c>
      <c r="U194" s="23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168</v>
      </c>
      <c r="AT194" s="238" t="s">
        <v>164</v>
      </c>
      <c r="AU194" s="238" t="s">
        <v>88</v>
      </c>
      <c r="AY194" s="17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86</v>
      </c>
      <c r="BK194" s="239">
        <f>ROUND(I194*H194,2)</f>
        <v>0</v>
      </c>
      <c r="BL194" s="17" t="s">
        <v>168</v>
      </c>
      <c r="BM194" s="238" t="s">
        <v>1718</v>
      </c>
    </row>
    <row r="195" s="2" customFormat="1" ht="37.8" customHeight="1">
      <c r="A195" s="38"/>
      <c r="B195" s="39"/>
      <c r="C195" s="226" t="s">
        <v>300</v>
      </c>
      <c r="D195" s="226" t="s">
        <v>164</v>
      </c>
      <c r="E195" s="227" t="s">
        <v>1562</v>
      </c>
      <c r="F195" s="228" t="s">
        <v>1719</v>
      </c>
      <c r="G195" s="229" t="s">
        <v>176</v>
      </c>
      <c r="H195" s="230">
        <v>4.6920000000000002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2.2000000000000002</v>
      </c>
      <c r="T195" s="236">
        <f>S195*H195</f>
        <v>10.322400000000002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1720</v>
      </c>
    </row>
    <row r="196" s="13" customFormat="1">
      <c r="A196" s="13"/>
      <c r="B196" s="240"/>
      <c r="C196" s="241"/>
      <c r="D196" s="242" t="s">
        <v>178</v>
      </c>
      <c r="E196" s="243" t="s">
        <v>1</v>
      </c>
      <c r="F196" s="244" t="s">
        <v>1721</v>
      </c>
      <c r="G196" s="241"/>
      <c r="H196" s="245">
        <v>4.6920000000000002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49"/>
      <c r="U196" s="25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178</v>
      </c>
      <c r="AU196" s="251" t="s">
        <v>88</v>
      </c>
      <c r="AV196" s="13" t="s">
        <v>88</v>
      </c>
      <c r="AW196" s="13" t="s">
        <v>34</v>
      </c>
      <c r="AX196" s="13" t="s">
        <v>86</v>
      </c>
      <c r="AY196" s="251" t="s">
        <v>162</v>
      </c>
    </row>
    <row r="197" s="2" customFormat="1" ht="14.4" customHeight="1">
      <c r="A197" s="38"/>
      <c r="B197" s="39"/>
      <c r="C197" s="226" t="s">
        <v>305</v>
      </c>
      <c r="D197" s="226" t="s">
        <v>164</v>
      </c>
      <c r="E197" s="227" t="s">
        <v>1722</v>
      </c>
      <c r="F197" s="228" t="s">
        <v>1723</v>
      </c>
      <c r="G197" s="229" t="s">
        <v>176</v>
      </c>
      <c r="H197" s="230">
        <v>12.512000000000001</v>
      </c>
      <c r="I197" s="231"/>
      <c r="J197" s="232">
        <f>ROUND(I197*H197,2)</f>
        <v>0</v>
      </c>
      <c r="K197" s="233"/>
      <c r="L197" s="44"/>
      <c r="M197" s="234" t="s">
        <v>1</v>
      </c>
      <c r="N197" s="235" t="s">
        <v>43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1.3999999999999999</v>
      </c>
      <c r="T197" s="236">
        <f>S197*H197</f>
        <v>17.5168</v>
      </c>
      <c r="U197" s="23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168</v>
      </c>
      <c r="AT197" s="238" t="s">
        <v>164</v>
      </c>
      <c r="AU197" s="238" t="s">
        <v>88</v>
      </c>
      <c r="AY197" s="17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86</v>
      </c>
      <c r="BK197" s="239">
        <f>ROUND(I197*H197,2)</f>
        <v>0</v>
      </c>
      <c r="BL197" s="17" t="s">
        <v>168</v>
      </c>
      <c r="BM197" s="238" t="s">
        <v>1724</v>
      </c>
    </row>
    <row r="198" s="13" customFormat="1">
      <c r="A198" s="13"/>
      <c r="B198" s="240"/>
      <c r="C198" s="241"/>
      <c r="D198" s="242" t="s">
        <v>178</v>
      </c>
      <c r="E198" s="243" t="s">
        <v>1</v>
      </c>
      <c r="F198" s="244" t="s">
        <v>1725</v>
      </c>
      <c r="G198" s="241"/>
      <c r="H198" s="245">
        <v>12.512000000000001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49"/>
      <c r="U198" s="25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178</v>
      </c>
      <c r="AU198" s="251" t="s">
        <v>88</v>
      </c>
      <c r="AV198" s="13" t="s">
        <v>88</v>
      </c>
      <c r="AW198" s="13" t="s">
        <v>34</v>
      </c>
      <c r="AX198" s="13" t="s">
        <v>86</v>
      </c>
      <c r="AY198" s="251" t="s">
        <v>162</v>
      </c>
    </row>
    <row r="199" s="2" customFormat="1" ht="24.15" customHeight="1">
      <c r="A199" s="38"/>
      <c r="B199" s="39"/>
      <c r="C199" s="226" t="s">
        <v>309</v>
      </c>
      <c r="D199" s="226" t="s">
        <v>164</v>
      </c>
      <c r="E199" s="227" t="s">
        <v>1726</v>
      </c>
      <c r="F199" s="228" t="s">
        <v>1727</v>
      </c>
      <c r="G199" s="229" t="s">
        <v>256</v>
      </c>
      <c r="H199" s="230">
        <v>1</v>
      </c>
      <c r="I199" s="231"/>
      <c r="J199" s="232">
        <f>ROUND(I199*H199,2)</f>
        <v>0</v>
      </c>
      <c r="K199" s="233"/>
      <c r="L199" s="44"/>
      <c r="M199" s="234" t="s">
        <v>1</v>
      </c>
      <c r="N199" s="235" t="s">
        <v>43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0.36099999999999999</v>
      </c>
      <c r="T199" s="236">
        <f>S199*H199</f>
        <v>0.36099999999999999</v>
      </c>
      <c r="U199" s="23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168</v>
      </c>
      <c r="AT199" s="238" t="s">
        <v>164</v>
      </c>
      <c r="AU199" s="238" t="s">
        <v>88</v>
      </c>
      <c r="AY199" s="17" t="s">
        <v>162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86</v>
      </c>
      <c r="BK199" s="239">
        <f>ROUND(I199*H199,2)</f>
        <v>0</v>
      </c>
      <c r="BL199" s="17" t="s">
        <v>168</v>
      </c>
      <c r="BM199" s="238" t="s">
        <v>1728</v>
      </c>
    </row>
    <row r="200" s="2" customFormat="1" ht="24.15" customHeight="1">
      <c r="A200" s="38"/>
      <c r="B200" s="39"/>
      <c r="C200" s="226" t="s">
        <v>314</v>
      </c>
      <c r="D200" s="226" t="s">
        <v>164</v>
      </c>
      <c r="E200" s="227" t="s">
        <v>1729</v>
      </c>
      <c r="F200" s="228" t="s">
        <v>1730</v>
      </c>
      <c r="G200" s="229" t="s">
        <v>167</v>
      </c>
      <c r="H200" s="230">
        <v>40.68</v>
      </c>
      <c r="I200" s="231"/>
      <c r="J200" s="232">
        <f>ROUND(I200*H200,2)</f>
        <v>0</v>
      </c>
      <c r="K200" s="233"/>
      <c r="L200" s="44"/>
      <c r="M200" s="234" t="s">
        <v>1</v>
      </c>
      <c r="N200" s="235" t="s">
        <v>43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0.02</v>
      </c>
      <c r="T200" s="236">
        <f>S200*H200</f>
        <v>0.81359999999999999</v>
      </c>
      <c r="U200" s="23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168</v>
      </c>
      <c r="AT200" s="238" t="s">
        <v>164</v>
      </c>
      <c r="AU200" s="238" t="s">
        <v>88</v>
      </c>
      <c r="AY200" s="17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86</v>
      </c>
      <c r="BK200" s="239">
        <f>ROUND(I200*H200,2)</f>
        <v>0</v>
      </c>
      <c r="BL200" s="17" t="s">
        <v>168</v>
      </c>
      <c r="BM200" s="238" t="s">
        <v>1731</v>
      </c>
    </row>
    <row r="201" s="2" customFormat="1" ht="24.15" customHeight="1">
      <c r="A201" s="38"/>
      <c r="B201" s="39"/>
      <c r="C201" s="226" t="s">
        <v>323</v>
      </c>
      <c r="D201" s="226" t="s">
        <v>164</v>
      </c>
      <c r="E201" s="227" t="s">
        <v>1732</v>
      </c>
      <c r="F201" s="228" t="s">
        <v>1733</v>
      </c>
      <c r="G201" s="229" t="s">
        <v>167</v>
      </c>
      <c r="H201" s="230">
        <v>27.359999999999999</v>
      </c>
      <c r="I201" s="231"/>
      <c r="J201" s="232">
        <f>ROUND(I201*H201,2)</f>
        <v>0</v>
      </c>
      <c r="K201" s="233"/>
      <c r="L201" s="44"/>
      <c r="M201" s="234" t="s">
        <v>1</v>
      </c>
      <c r="N201" s="235" t="s">
        <v>43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0.068000000000000005</v>
      </c>
      <c r="T201" s="236">
        <f>S201*H201</f>
        <v>1.8604800000000001</v>
      </c>
      <c r="U201" s="23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168</v>
      </c>
      <c r="AT201" s="238" t="s">
        <v>164</v>
      </c>
      <c r="AU201" s="238" t="s">
        <v>88</v>
      </c>
      <c r="AY201" s="17" t="s">
        <v>162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86</v>
      </c>
      <c r="BK201" s="239">
        <f>ROUND(I201*H201,2)</f>
        <v>0</v>
      </c>
      <c r="BL201" s="17" t="s">
        <v>168</v>
      </c>
      <c r="BM201" s="238" t="s">
        <v>1734</v>
      </c>
    </row>
    <row r="202" s="2" customFormat="1" ht="24.15" customHeight="1">
      <c r="A202" s="38"/>
      <c r="B202" s="39"/>
      <c r="C202" s="226" t="s">
        <v>327</v>
      </c>
      <c r="D202" s="226" t="s">
        <v>164</v>
      </c>
      <c r="E202" s="227" t="s">
        <v>1735</v>
      </c>
      <c r="F202" s="228" t="s">
        <v>1736</v>
      </c>
      <c r="G202" s="229" t="s">
        <v>303</v>
      </c>
      <c r="H202" s="230">
        <v>1</v>
      </c>
      <c r="I202" s="231"/>
      <c r="J202" s="232">
        <f>ROUND(I202*H202,2)</f>
        <v>0</v>
      </c>
      <c r="K202" s="233"/>
      <c r="L202" s="44"/>
      <c r="M202" s="234" t="s">
        <v>1</v>
      </c>
      <c r="N202" s="235" t="s">
        <v>43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0.068000000000000005</v>
      </c>
      <c r="T202" s="236">
        <f>S202*H202</f>
        <v>0.068000000000000005</v>
      </c>
      <c r="U202" s="23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168</v>
      </c>
      <c r="AT202" s="238" t="s">
        <v>164</v>
      </c>
      <c r="AU202" s="238" t="s">
        <v>88</v>
      </c>
      <c r="AY202" s="17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86</v>
      </c>
      <c r="BK202" s="239">
        <f>ROUND(I202*H202,2)</f>
        <v>0</v>
      </c>
      <c r="BL202" s="17" t="s">
        <v>168</v>
      </c>
      <c r="BM202" s="238" t="s">
        <v>1737</v>
      </c>
    </row>
    <row r="203" s="2" customFormat="1" ht="24.15" customHeight="1">
      <c r="A203" s="38"/>
      <c r="B203" s="39"/>
      <c r="C203" s="226" t="s">
        <v>332</v>
      </c>
      <c r="D203" s="226" t="s">
        <v>164</v>
      </c>
      <c r="E203" s="227" t="s">
        <v>1738</v>
      </c>
      <c r="F203" s="228" t="s">
        <v>1739</v>
      </c>
      <c r="G203" s="229" t="s">
        <v>303</v>
      </c>
      <c r="H203" s="230">
        <v>1</v>
      </c>
      <c r="I203" s="231"/>
      <c r="J203" s="232">
        <f>ROUND(I203*H203,2)</f>
        <v>0</v>
      </c>
      <c r="K203" s="233"/>
      <c r="L203" s="44"/>
      <c r="M203" s="234" t="s">
        <v>1</v>
      </c>
      <c r="N203" s="235" t="s">
        <v>43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0.068000000000000005</v>
      </c>
      <c r="T203" s="236">
        <f>S203*H203</f>
        <v>0.068000000000000005</v>
      </c>
      <c r="U203" s="23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168</v>
      </c>
      <c r="AT203" s="238" t="s">
        <v>164</v>
      </c>
      <c r="AU203" s="238" t="s">
        <v>88</v>
      </c>
      <c r="AY203" s="17" t="s">
        <v>162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86</v>
      </c>
      <c r="BK203" s="239">
        <f>ROUND(I203*H203,2)</f>
        <v>0</v>
      </c>
      <c r="BL203" s="17" t="s">
        <v>168</v>
      </c>
      <c r="BM203" s="238" t="s">
        <v>1740</v>
      </c>
    </row>
    <row r="204" s="2" customFormat="1" ht="49.05" customHeight="1">
      <c r="A204" s="38"/>
      <c r="B204" s="39"/>
      <c r="C204" s="226" t="s">
        <v>336</v>
      </c>
      <c r="D204" s="226" t="s">
        <v>164</v>
      </c>
      <c r="E204" s="227" t="s">
        <v>1741</v>
      </c>
      <c r="F204" s="228" t="s">
        <v>1742</v>
      </c>
      <c r="G204" s="229" t="s">
        <v>303</v>
      </c>
      <c r="H204" s="230">
        <v>1</v>
      </c>
      <c r="I204" s="231"/>
      <c r="J204" s="232">
        <f>ROUND(I204*H204,2)</f>
        <v>0</v>
      </c>
      <c r="K204" s="233"/>
      <c r="L204" s="44"/>
      <c r="M204" s="234" t="s">
        <v>1</v>
      </c>
      <c r="N204" s="235" t="s">
        <v>43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0.068000000000000005</v>
      </c>
      <c r="T204" s="236">
        <f>S204*H204</f>
        <v>0.068000000000000005</v>
      </c>
      <c r="U204" s="23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168</v>
      </c>
      <c r="AT204" s="238" t="s">
        <v>164</v>
      </c>
      <c r="AU204" s="238" t="s">
        <v>88</v>
      </c>
      <c r="AY204" s="17" t="s">
        <v>162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86</v>
      </c>
      <c r="BK204" s="239">
        <f>ROUND(I204*H204,2)</f>
        <v>0</v>
      </c>
      <c r="BL204" s="17" t="s">
        <v>168</v>
      </c>
      <c r="BM204" s="238" t="s">
        <v>1743</v>
      </c>
    </row>
    <row r="205" s="12" customFormat="1" ht="22.8" customHeight="1">
      <c r="A205" s="12"/>
      <c r="B205" s="210"/>
      <c r="C205" s="211"/>
      <c r="D205" s="212" t="s">
        <v>77</v>
      </c>
      <c r="E205" s="224" t="s">
        <v>321</v>
      </c>
      <c r="F205" s="224" t="s">
        <v>322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SUM(P206:P216)</f>
        <v>0</v>
      </c>
      <c r="Q205" s="218"/>
      <c r="R205" s="219">
        <f>SUM(R206:R216)</f>
        <v>0</v>
      </c>
      <c r="S205" s="218"/>
      <c r="T205" s="219">
        <f>SUM(T206:T216)</f>
        <v>0</v>
      </c>
      <c r="U205" s="220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86</v>
      </c>
      <c r="AT205" s="222" t="s">
        <v>77</v>
      </c>
      <c r="AU205" s="222" t="s">
        <v>86</v>
      </c>
      <c r="AY205" s="221" t="s">
        <v>162</v>
      </c>
      <c r="BK205" s="223">
        <f>SUM(BK206:BK216)</f>
        <v>0</v>
      </c>
    </row>
    <row r="206" s="2" customFormat="1" ht="24.15" customHeight="1">
      <c r="A206" s="38"/>
      <c r="B206" s="39"/>
      <c r="C206" s="226" t="s">
        <v>342</v>
      </c>
      <c r="D206" s="226" t="s">
        <v>164</v>
      </c>
      <c r="E206" s="227" t="s">
        <v>1744</v>
      </c>
      <c r="F206" s="228" t="s">
        <v>1745</v>
      </c>
      <c r="G206" s="229" t="s">
        <v>205</v>
      </c>
      <c r="H206" s="230">
        <v>52.112000000000002</v>
      </c>
      <c r="I206" s="231"/>
      <c r="J206" s="232">
        <f>ROUND(I206*H206,2)</f>
        <v>0</v>
      </c>
      <c r="K206" s="233"/>
      <c r="L206" s="44"/>
      <c r="M206" s="234" t="s">
        <v>1</v>
      </c>
      <c r="N206" s="235" t="s">
        <v>43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6">
        <f>S206*H206</f>
        <v>0</v>
      </c>
      <c r="U206" s="23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168</v>
      </c>
      <c r="AT206" s="238" t="s">
        <v>164</v>
      </c>
      <c r="AU206" s="238" t="s">
        <v>88</v>
      </c>
      <c r="AY206" s="17" t="s">
        <v>162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86</v>
      </c>
      <c r="BK206" s="239">
        <f>ROUND(I206*H206,2)</f>
        <v>0</v>
      </c>
      <c r="BL206" s="17" t="s">
        <v>168</v>
      </c>
      <c r="BM206" s="238" t="s">
        <v>1746</v>
      </c>
    </row>
    <row r="207" s="2" customFormat="1" ht="24.15" customHeight="1">
      <c r="A207" s="38"/>
      <c r="B207" s="39"/>
      <c r="C207" s="226" t="s">
        <v>347</v>
      </c>
      <c r="D207" s="226" t="s">
        <v>164</v>
      </c>
      <c r="E207" s="227" t="s">
        <v>487</v>
      </c>
      <c r="F207" s="228" t="s">
        <v>488</v>
      </c>
      <c r="G207" s="229" t="s">
        <v>205</v>
      </c>
      <c r="H207" s="230">
        <v>52.112000000000002</v>
      </c>
      <c r="I207" s="231"/>
      <c r="J207" s="232">
        <f>ROUND(I207*H207,2)</f>
        <v>0</v>
      </c>
      <c r="K207" s="233"/>
      <c r="L207" s="44"/>
      <c r="M207" s="234" t="s">
        <v>1</v>
      </c>
      <c r="N207" s="235" t="s">
        <v>43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6">
        <f>S207*H207</f>
        <v>0</v>
      </c>
      <c r="U207" s="23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168</v>
      </c>
      <c r="AT207" s="238" t="s">
        <v>164</v>
      </c>
      <c r="AU207" s="238" t="s">
        <v>88</v>
      </c>
      <c r="AY207" s="17" t="s">
        <v>162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86</v>
      </c>
      <c r="BK207" s="239">
        <f>ROUND(I207*H207,2)</f>
        <v>0</v>
      </c>
      <c r="BL207" s="17" t="s">
        <v>168</v>
      </c>
      <c r="BM207" s="238" t="s">
        <v>1747</v>
      </c>
    </row>
    <row r="208" s="2" customFormat="1" ht="24.15" customHeight="1">
      <c r="A208" s="38"/>
      <c r="B208" s="39"/>
      <c r="C208" s="226" t="s">
        <v>351</v>
      </c>
      <c r="D208" s="226" t="s">
        <v>164</v>
      </c>
      <c r="E208" s="227" t="s">
        <v>490</v>
      </c>
      <c r="F208" s="228" t="s">
        <v>491</v>
      </c>
      <c r="G208" s="229" t="s">
        <v>205</v>
      </c>
      <c r="H208" s="230">
        <v>990.12800000000004</v>
      </c>
      <c r="I208" s="231"/>
      <c r="J208" s="232">
        <f>ROUND(I208*H208,2)</f>
        <v>0</v>
      </c>
      <c r="K208" s="233"/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6">
        <f>S208*H208</f>
        <v>0</v>
      </c>
      <c r="U208" s="23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168</v>
      </c>
      <c r="AT208" s="238" t="s">
        <v>164</v>
      </c>
      <c r="AU208" s="238" t="s">
        <v>88</v>
      </c>
      <c r="AY208" s="17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86</v>
      </c>
      <c r="BK208" s="239">
        <f>ROUND(I208*H208,2)</f>
        <v>0</v>
      </c>
      <c r="BL208" s="17" t="s">
        <v>168</v>
      </c>
      <c r="BM208" s="238" t="s">
        <v>1748</v>
      </c>
    </row>
    <row r="209" s="13" customFormat="1">
      <c r="A209" s="13"/>
      <c r="B209" s="240"/>
      <c r="C209" s="241"/>
      <c r="D209" s="242" t="s">
        <v>178</v>
      </c>
      <c r="E209" s="241"/>
      <c r="F209" s="244" t="s">
        <v>1749</v>
      </c>
      <c r="G209" s="241"/>
      <c r="H209" s="245">
        <v>990.12800000000004</v>
      </c>
      <c r="I209" s="246"/>
      <c r="J209" s="241"/>
      <c r="K209" s="241"/>
      <c r="L209" s="247"/>
      <c r="M209" s="248"/>
      <c r="N209" s="249"/>
      <c r="O209" s="249"/>
      <c r="P209" s="249"/>
      <c r="Q209" s="249"/>
      <c r="R209" s="249"/>
      <c r="S209" s="249"/>
      <c r="T209" s="249"/>
      <c r="U209" s="250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1" t="s">
        <v>178</v>
      </c>
      <c r="AU209" s="251" t="s">
        <v>88</v>
      </c>
      <c r="AV209" s="13" t="s">
        <v>88</v>
      </c>
      <c r="AW209" s="13" t="s">
        <v>4</v>
      </c>
      <c r="AX209" s="13" t="s">
        <v>86</v>
      </c>
      <c r="AY209" s="251" t="s">
        <v>162</v>
      </c>
    </row>
    <row r="210" s="2" customFormat="1" ht="37.8" customHeight="1">
      <c r="A210" s="38"/>
      <c r="B210" s="39"/>
      <c r="C210" s="226" t="s">
        <v>355</v>
      </c>
      <c r="D210" s="226" t="s">
        <v>164</v>
      </c>
      <c r="E210" s="227" t="s">
        <v>1750</v>
      </c>
      <c r="F210" s="228" t="s">
        <v>1751</v>
      </c>
      <c r="G210" s="229" t="s">
        <v>205</v>
      </c>
      <c r="H210" s="230">
        <v>4</v>
      </c>
      <c r="I210" s="231"/>
      <c r="J210" s="232">
        <f>ROUND(I210*H210,2)</f>
        <v>0</v>
      </c>
      <c r="K210" s="233"/>
      <c r="L210" s="44"/>
      <c r="M210" s="234" t="s">
        <v>1</v>
      </c>
      <c r="N210" s="235" t="s">
        <v>43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6">
        <f>S210*H210</f>
        <v>0</v>
      </c>
      <c r="U210" s="237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168</v>
      </c>
      <c r="AT210" s="238" t="s">
        <v>164</v>
      </c>
      <c r="AU210" s="238" t="s">
        <v>88</v>
      </c>
      <c r="AY210" s="17" t="s">
        <v>162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86</v>
      </c>
      <c r="BK210" s="239">
        <f>ROUND(I210*H210,2)</f>
        <v>0</v>
      </c>
      <c r="BL210" s="17" t="s">
        <v>168</v>
      </c>
      <c r="BM210" s="238" t="s">
        <v>1752</v>
      </c>
    </row>
    <row r="211" s="13" customFormat="1">
      <c r="A211" s="13"/>
      <c r="B211" s="240"/>
      <c r="C211" s="241"/>
      <c r="D211" s="242" t="s">
        <v>178</v>
      </c>
      <c r="E211" s="243" t="s">
        <v>1</v>
      </c>
      <c r="F211" s="244" t="s">
        <v>1753</v>
      </c>
      <c r="G211" s="241"/>
      <c r="H211" s="245">
        <v>4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49"/>
      <c r="U211" s="250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178</v>
      </c>
      <c r="AU211" s="251" t="s">
        <v>88</v>
      </c>
      <c r="AV211" s="13" t="s">
        <v>88</v>
      </c>
      <c r="AW211" s="13" t="s">
        <v>34</v>
      </c>
      <c r="AX211" s="13" t="s">
        <v>86</v>
      </c>
      <c r="AY211" s="251" t="s">
        <v>162</v>
      </c>
    </row>
    <row r="212" s="2" customFormat="1" ht="24.15" customHeight="1">
      <c r="A212" s="38"/>
      <c r="B212" s="39"/>
      <c r="C212" s="226" t="s">
        <v>359</v>
      </c>
      <c r="D212" s="226" t="s">
        <v>164</v>
      </c>
      <c r="E212" s="227" t="s">
        <v>1754</v>
      </c>
      <c r="F212" s="228" t="s">
        <v>1755</v>
      </c>
      <c r="G212" s="229" t="s">
        <v>205</v>
      </c>
      <c r="H212" s="230">
        <v>11.884</v>
      </c>
      <c r="I212" s="231"/>
      <c r="J212" s="232">
        <f>ROUND(I212*H212,2)</f>
        <v>0</v>
      </c>
      <c r="K212" s="233"/>
      <c r="L212" s="44"/>
      <c r="M212" s="234" t="s">
        <v>1</v>
      </c>
      <c r="N212" s="235" t="s">
        <v>43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168</v>
      </c>
      <c r="AT212" s="238" t="s">
        <v>164</v>
      </c>
      <c r="AU212" s="238" t="s">
        <v>88</v>
      </c>
      <c r="AY212" s="17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86</v>
      </c>
      <c r="BK212" s="239">
        <f>ROUND(I212*H212,2)</f>
        <v>0</v>
      </c>
      <c r="BL212" s="17" t="s">
        <v>168</v>
      </c>
      <c r="BM212" s="238" t="s">
        <v>1756</v>
      </c>
    </row>
    <row r="213" s="13" customFormat="1">
      <c r="A213" s="13"/>
      <c r="B213" s="240"/>
      <c r="C213" s="241"/>
      <c r="D213" s="242" t="s">
        <v>178</v>
      </c>
      <c r="E213" s="243" t="s">
        <v>1</v>
      </c>
      <c r="F213" s="244" t="s">
        <v>1757</v>
      </c>
      <c r="G213" s="241"/>
      <c r="H213" s="245">
        <v>11.884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49"/>
      <c r="U213" s="250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178</v>
      </c>
      <c r="AU213" s="251" t="s">
        <v>88</v>
      </c>
      <c r="AV213" s="13" t="s">
        <v>88</v>
      </c>
      <c r="AW213" s="13" t="s">
        <v>34</v>
      </c>
      <c r="AX213" s="13" t="s">
        <v>86</v>
      </c>
      <c r="AY213" s="251" t="s">
        <v>162</v>
      </c>
    </row>
    <row r="214" s="2" customFormat="1" ht="37.8" customHeight="1">
      <c r="A214" s="38"/>
      <c r="B214" s="39"/>
      <c r="C214" s="226" t="s">
        <v>363</v>
      </c>
      <c r="D214" s="226" t="s">
        <v>164</v>
      </c>
      <c r="E214" s="227" t="s">
        <v>364</v>
      </c>
      <c r="F214" s="228" t="s">
        <v>365</v>
      </c>
      <c r="G214" s="229" t="s">
        <v>205</v>
      </c>
      <c r="H214" s="230">
        <v>22.710999999999999</v>
      </c>
      <c r="I214" s="231"/>
      <c r="J214" s="232">
        <f>ROUND(I214*H214,2)</f>
        <v>0</v>
      </c>
      <c r="K214" s="233"/>
      <c r="L214" s="44"/>
      <c r="M214" s="234" t="s">
        <v>1</v>
      </c>
      <c r="N214" s="235" t="s">
        <v>43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6">
        <f>S214*H214</f>
        <v>0</v>
      </c>
      <c r="U214" s="23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168</v>
      </c>
      <c r="AT214" s="238" t="s">
        <v>164</v>
      </c>
      <c r="AU214" s="238" t="s">
        <v>88</v>
      </c>
      <c r="AY214" s="17" t="s">
        <v>162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86</v>
      </c>
      <c r="BK214" s="239">
        <f>ROUND(I214*H214,2)</f>
        <v>0</v>
      </c>
      <c r="BL214" s="17" t="s">
        <v>168</v>
      </c>
      <c r="BM214" s="238" t="s">
        <v>1758</v>
      </c>
    </row>
    <row r="215" s="13" customFormat="1">
      <c r="A215" s="13"/>
      <c r="B215" s="240"/>
      <c r="C215" s="241"/>
      <c r="D215" s="242" t="s">
        <v>178</v>
      </c>
      <c r="E215" s="243" t="s">
        <v>1</v>
      </c>
      <c r="F215" s="244" t="s">
        <v>1759</v>
      </c>
      <c r="G215" s="241"/>
      <c r="H215" s="245">
        <v>22.710999999999999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49"/>
      <c r="U215" s="250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178</v>
      </c>
      <c r="AU215" s="251" t="s">
        <v>88</v>
      </c>
      <c r="AV215" s="13" t="s">
        <v>88</v>
      </c>
      <c r="AW215" s="13" t="s">
        <v>34</v>
      </c>
      <c r="AX215" s="13" t="s">
        <v>86</v>
      </c>
      <c r="AY215" s="251" t="s">
        <v>162</v>
      </c>
    </row>
    <row r="216" s="2" customFormat="1" ht="37.8" customHeight="1">
      <c r="A216" s="38"/>
      <c r="B216" s="39"/>
      <c r="C216" s="226" t="s">
        <v>367</v>
      </c>
      <c r="D216" s="226" t="s">
        <v>164</v>
      </c>
      <c r="E216" s="227" t="s">
        <v>1063</v>
      </c>
      <c r="F216" s="228" t="s">
        <v>1441</v>
      </c>
      <c r="G216" s="229" t="s">
        <v>205</v>
      </c>
      <c r="H216" s="230">
        <v>13.517</v>
      </c>
      <c r="I216" s="231"/>
      <c r="J216" s="232">
        <f>ROUND(I216*H216,2)</f>
        <v>0</v>
      </c>
      <c r="K216" s="233"/>
      <c r="L216" s="44"/>
      <c r="M216" s="234" t="s">
        <v>1</v>
      </c>
      <c r="N216" s="235" t="s">
        <v>43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6">
        <f>S216*H216</f>
        <v>0</v>
      </c>
      <c r="U216" s="237" t="s">
        <v>1</v>
      </c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168</v>
      </c>
      <c r="AT216" s="238" t="s">
        <v>164</v>
      </c>
      <c r="AU216" s="238" t="s">
        <v>88</v>
      </c>
      <c r="AY216" s="17" t="s">
        <v>162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86</v>
      </c>
      <c r="BK216" s="239">
        <f>ROUND(I216*H216,2)</f>
        <v>0</v>
      </c>
      <c r="BL216" s="17" t="s">
        <v>168</v>
      </c>
      <c r="BM216" s="238" t="s">
        <v>1760</v>
      </c>
    </row>
    <row r="217" s="12" customFormat="1" ht="22.8" customHeight="1">
      <c r="A217" s="12"/>
      <c r="B217" s="210"/>
      <c r="C217" s="211"/>
      <c r="D217" s="212" t="s">
        <v>77</v>
      </c>
      <c r="E217" s="224" t="s">
        <v>371</v>
      </c>
      <c r="F217" s="224" t="s">
        <v>372</v>
      </c>
      <c r="G217" s="211"/>
      <c r="H217" s="211"/>
      <c r="I217" s="214"/>
      <c r="J217" s="225">
        <f>BK217</f>
        <v>0</v>
      </c>
      <c r="K217" s="211"/>
      <c r="L217" s="216"/>
      <c r="M217" s="217"/>
      <c r="N217" s="218"/>
      <c r="O217" s="218"/>
      <c r="P217" s="219">
        <f>P218</f>
        <v>0</v>
      </c>
      <c r="Q217" s="218"/>
      <c r="R217" s="219">
        <f>R218</f>
        <v>0</v>
      </c>
      <c r="S217" s="218"/>
      <c r="T217" s="219">
        <f>T218</f>
        <v>0</v>
      </c>
      <c r="U217" s="220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21" t="s">
        <v>86</v>
      </c>
      <c r="AT217" s="222" t="s">
        <v>77</v>
      </c>
      <c r="AU217" s="222" t="s">
        <v>86</v>
      </c>
      <c r="AY217" s="221" t="s">
        <v>162</v>
      </c>
      <c r="BK217" s="223">
        <f>BK218</f>
        <v>0</v>
      </c>
    </row>
    <row r="218" s="2" customFormat="1" ht="14.4" customHeight="1">
      <c r="A218" s="38"/>
      <c r="B218" s="39"/>
      <c r="C218" s="226" t="s">
        <v>373</v>
      </c>
      <c r="D218" s="226" t="s">
        <v>164</v>
      </c>
      <c r="E218" s="227" t="s">
        <v>1068</v>
      </c>
      <c r="F218" s="228" t="s">
        <v>1069</v>
      </c>
      <c r="G218" s="229" t="s">
        <v>205</v>
      </c>
      <c r="H218" s="230">
        <v>28.056000000000001</v>
      </c>
      <c r="I218" s="231"/>
      <c r="J218" s="232">
        <f>ROUND(I218*H218,2)</f>
        <v>0</v>
      </c>
      <c r="K218" s="233"/>
      <c r="L218" s="44"/>
      <c r="M218" s="234" t="s">
        <v>1</v>
      </c>
      <c r="N218" s="235" t="s">
        <v>43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6">
        <f>S218*H218</f>
        <v>0</v>
      </c>
      <c r="U218" s="237" t="s">
        <v>1</v>
      </c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168</v>
      </c>
      <c r="AT218" s="238" t="s">
        <v>164</v>
      </c>
      <c r="AU218" s="238" t="s">
        <v>88</v>
      </c>
      <c r="AY218" s="17" t="s">
        <v>162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86</v>
      </c>
      <c r="BK218" s="239">
        <f>ROUND(I218*H218,2)</f>
        <v>0</v>
      </c>
      <c r="BL218" s="17" t="s">
        <v>168</v>
      </c>
      <c r="BM218" s="238" t="s">
        <v>1761</v>
      </c>
    </row>
    <row r="219" s="12" customFormat="1" ht="25.92" customHeight="1">
      <c r="A219" s="12"/>
      <c r="B219" s="210"/>
      <c r="C219" s="211"/>
      <c r="D219" s="212" t="s">
        <v>77</v>
      </c>
      <c r="E219" s="213" t="s">
        <v>382</v>
      </c>
      <c r="F219" s="213" t="s">
        <v>383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P220+P237+P242+P252+P264+P306+P311+P316+P321+P327+P333+P344+P348</f>
        <v>0</v>
      </c>
      <c r="Q219" s="218"/>
      <c r="R219" s="219">
        <f>R220+R237+R242+R252+R264+R306+R311+R316+R321+R327+R333+R344+R348</f>
        <v>4.0965697199999997</v>
      </c>
      <c r="S219" s="218"/>
      <c r="T219" s="219">
        <f>T220+T237+T242+T252+T264+T306+T311+T316+T321+T327+T333+T344+T348</f>
        <v>0.1823216</v>
      </c>
      <c r="U219" s="220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88</v>
      </c>
      <c r="AT219" s="222" t="s">
        <v>77</v>
      </c>
      <c r="AU219" s="222" t="s">
        <v>78</v>
      </c>
      <c r="AY219" s="221" t="s">
        <v>162</v>
      </c>
      <c r="BK219" s="223">
        <f>BK220+BK237+BK242+BK252+BK264+BK306+BK311+BK316+BK321+BK327+BK333+BK344+BK348</f>
        <v>0</v>
      </c>
    </row>
    <row r="220" s="12" customFormat="1" ht="22.8" customHeight="1">
      <c r="A220" s="12"/>
      <c r="B220" s="210"/>
      <c r="C220" s="211"/>
      <c r="D220" s="212" t="s">
        <v>77</v>
      </c>
      <c r="E220" s="224" t="s">
        <v>384</v>
      </c>
      <c r="F220" s="224" t="s">
        <v>385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SUM(P221:P236)</f>
        <v>0</v>
      </c>
      <c r="Q220" s="218"/>
      <c r="R220" s="219">
        <f>SUM(R221:R236)</f>
        <v>0.22593632000000005</v>
      </c>
      <c r="S220" s="218"/>
      <c r="T220" s="219">
        <f>SUM(T221:T236)</f>
        <v>0</v>
      </c>
      <c r="U220" s="220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88</v>
      </c>
      <c r="AT220" s="222" t="s">
        <v>77</v>
      </c>
      <c r="AU220" s="222" t="s">
        <v>86</v>
      </c>
      <c r="AY220" s="221" t="s">
        <v>162</v>
      </c>
      <c r="BK220" s="223">
        <f>SUM(BK221:BK236)</f>
        <v>0</v>
      </c>
    </row>
    <row r="221" s="2" customFormat="1" ht="24.15" customHeight="1">
      <c r="A221" s="38"/>
      <c r="B221" s="39"/>
      <c r="C221" s="226" t="s">
        <v>377</v>
      </c>
      <c r="D221" s="226" t="s">
        <v>164</v>
      </c>
      <c r="E221" s="227" t="s">
        <v>387</v>
      </c>
      <c r="F221" s="228" t="s">
        <v>388</v>
      </c>
      <c r="G221" s="229" t="s">
        <v>167</v>
      </c>
      <c r="H221" s="230">
        <v>31.280000000000001</v>
      </c>
      <c r="I221" s="231"/>
      <c r="J221" s="232">
        <f>ROUND(I221*H221,2)</f>
        <v>0</v>
      </c>
      <c r="K221" s="233"/>
      <c r="L221" s="44"/>
      <c r="M221" s="234" t="s">
        <v>1</v>
      </c>
      <c r="N221" s="235" t="s">
        <v>43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6">
        <f>S221*H221</f>
        <v>0</v>
      </c>
      <c r="U221" s="23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238</v>
      </c>
      <c r="AT221" s="238" t="s">
        <v>164</v>
      </c>
      <c r="AU221" s="238" t="s">
        <v>88</v>
      </c>
      <c r="AY221" s="17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86</v>
      </c>
      <c r="BK221" s="239">
        <f>ROUND(I221*H221,2)</f>
        <v>0</v>
      </c>
      <c r="BL221" s="17" t="s">
        <v>238</v>
      </c>
      <c r="BM221" s="238" t="s">
        <v>1762</v>
      </c>
    </row>
    <row r="222" s="2" customFormat="1" ht="14.4" customHeight="1">
      <c r="A222" s="38"/>
      <c r="B222" s="39"/>
      <c r="C222" s="252" t="s">
        <v>386</v>
      </c>
      <c r="D222" s="252" t="s">
        <v>218</v>
      </c>
      <c r="E222" s="253" t="s">
        <v>1763</v>
      </c>
      <c r="F222" s="254" t="s">
        <v>1764</v>
      </c>
      <c r="G222" s="255" t="s">
        <v>205</v>
      </c>
      <c r="H222" s="256">
        <v>0.010999999999999999</v>
      </c>
      <c r="I222" s="257"/>
      <c r="J222" s="258">
        <f>ROUND(I222*H222,2)</f>
        <v>0</v>
      </c>
      <c r="K222" s="259"/>
      <c r="L222" s="260"/>
      <c r="M222" s="261" t="s">
        <v>1</v>
      </c>
      <c r="N222" s="262" t="s">
        <v>43</v>
      </c>
      <c r="O222" s="91"/>
      <c r="P222" s="236">
        <f>O222*H222</f>
        <v>0</v>
      </c>
      <c r="Q222" s="236">
        <v>1</v>
      </c>
      <c r="R222" s="236">
        <f>Q222*H222</f>
        <v>0.010999999999999999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323</v>
      </c>
      <c r="AT222" s="238" t="s">
        <v>218</v>
      </c>
      <c r="AU222" s="238" t="s">
        <v>88</v>
      </c>
      <c r="AY222" s="17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86</v>
      </c>
      <c r="BK222" s="239">
        <f>ROUND(I222*H222,2)</f>
        <v>0</v>
      </c>
      <c r="BL222" s="17" t="s">
        <v>238</v>
      </c>
      <c r="BM222" s="238" t="s">
        <v>1765</v>
      </c>
    </row>
    <row r="223" s="2" customFormat="1">
      <c r="A223" s="38"/>
      <c r="B223" s="39"/>
      <c r="C223" s="40"/>
      <c r="D223" s="242" t="s">
        <v>340</v>
      </c>
      <c r="E223" s="40"/>
      <c r="F223" s="274" t="s">
        <v>1766</v>
      </c>
      <c r="G223" s="40"/>
      <c r="H223" s="40"/>
      <c r="I223" s="275"/>
      <c r="J223" s="40"/>
      <c r="K223" s="40"/>
      <c r="L223" s="44"/>
      <c r="M223" s="276"/>
      <c r="N223" s="277"/>
      <c r="O223" s="91"/>
      <c r="P223" s="91"/>
      <c r="Q223" s="91"/>
      <c r="R223" s="91"/>
      <c r="S223" s="91"/>
      <c r="T223" s="91"/>
      <c r="U223" s="92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340</v>
      </c>
      <c r="AU223" s="17" t="s">
        <v>88</v>
      </c>
    </row>
    <row r="224" s="13" customFormat="1">
      <c r="A224" s="13"/>
      <c r="B224" s="240"/>
      <c r="C224" s="241"/>
      <c r="D224" s="242" t="s">
        <v>178</v>
      </c>
      <c r="E224" s="243" t="s">
        <v>1</v>
      </c>
      <c r="F224" s="244" t="s">
        <v>1767</v>
      </c>
      <c r="G224" s="241"/>
      <c r="H224" s="245">
        <v>0.010999999999999999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49"/>
      <c r="U224" s="250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178</v>
      </c>
      <c r="AU224" s="251" t="s">
        <v>88</v>
      </c>
      <c r="AV224" s="13" t="s">
        <v>88</v>
      </c>
      <c r="AW224" s="13" t="s">
        <v>34</v>
      </c>
      <c r="AX224" s="13" t="s">
        <v>86</v>
      </c>
      <c r="AY224" s="251" t="s">
        <v>162</v>
      </c>
    </row>
    <row r="225" s="2" customFormat="1" ht="24.15" customHeight="1">
      <c r="A225" s="38"/>
      <c r="B225" s="39"/>
      <c r="C225" s="226" t="s">
        <v>391</v>
      </c>
      <c r="D225" s="226" t="s">
        <v>164</v>
      </c>
      <c r="E225" s="227" t="s">
        <v>1768</v>
      </c>
      <c r="F225" s="228" t="s">
        <v>1769</v>
      </c>
      <c r="G225" s="229" t="s">
        <v>167</v>
      </c>
      <c r="H225" s="230">
        <v>10.44</v>
      </c>
      <c r="I225" s="231"/>
      <c r="J225" s="232">
        <f>ROUND(I225*H225,2)</f>
        <v>0</v>
      </c>
      <c r="K225" s="233"/>
      <c r="L225" s="44"/>
      <c r="M225" s="234" t="s">
        <v>1</v>
      </c>
      <c r="N225" s="235" t="s">
        <v>43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6">
        <f>S225*H225</f>
        <v>0</v>
      </c>
      <c r="U225" s="23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238</v>
      </c>
      <c r="AT225" s="238" t="s">
        <v>164</v>
      </c>
      <c r="AU225" s="238" t="s">
        <v>88</v>
      </c>
      <c r="AY225" s="17" t="s">
        <v>162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86</v>
      </c>
      <c r="BK225" s="239">
        <f>ROUND(I225*H225,2)</f>
        <v>0</v>
      </c>
      <c r="BL225" s="17" t="s">
        <v>238</v>
      </c>
      <c r="BM225" s="238" t="s">
        <v>1770</v>
      </c>
    </row>
    <row r="226" s="13" customFormat="1">
      <c r="A226" s="13"/>
      <c r="B226" s="240"/>
      <c r="C226" s="241"/>
      <c r="D226" s="242" t="s">
        <v>178</v>
      </c>
      <c r="E226" s="243" t="s">
        <v>1</v>
      </c>
      <c r="F226" s="244" t="s">
        <v>1771</v>
      </c>
      <c r="G226" s="241"/>
      <c r="H226" s="245">
        <v>10.44</v>
      </c>
      <c r="I226" s="246"/>
      <c r="J226" s="241"/>
      <c r="K226" s="241"/>
      <c r="L226" s="247"/>
      <c r="M226" s="248"/>
      <c r="N226" s="249"/>
      <c r="O226" s="249"/>
      <c r="P226" s="249"/>
      <c r="Q226" s="249"/>
      <c r="R226" s="249"/>
      <c r="S226" s="249"/>
      <c r="T226" s="249"/>
      <c r="U226" s="250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178</v>
      </c>
      <c r="AU226" s="251" t="s">
        <v>88</v>
      </c>
      <c r="AV226" s="13" t="s">
        <v>88</v>
      </c>
      <c r="AW226" s="13" t="s">
        <v>34</v>
      </c>
      <c r="AX226" s="13" t="s">
        <v>86</v>
      </c>
      <c r="AY226" s="251" t="s">
        <v>162</v>
      </c>
    </row>
    <row r="227" s="2" customFormat="1" ht="14.4" customHeight="1">
      <c r="A227" s="38"/>
      <c r="B227" s="39"/>
      <c r="C227" s="252" t="s">
        <v>396</v>
      </c>
      <c r="D227" s="252" t="s">
        <v>218</v>
      </c>
      <c r="E227" s="253" t="s">
        <v>1763</v>
      </c>
      <c r="F227" s="254" t="s">
        <v>1764</v>
      </c>
      <c r="G227" s="255" t="s">
        <v>205</v>
      </c>
      <c r="H227" s="256">
        <v>0.0040000000000000001</v>
      </c>
      <c r="I227" s="257"/>
      <c r="J227" s="258">
        <f>ROUND(I227*H227,2)</f>
        <v>0</v>
      </c>
      <c r="K227" s="259"/>
      <c r="L227" s="260"/>
      <c r="M227" s="261" t="s">
        <v>1</v>
      </c>
      <c r="N227" s="262" t="s">
        <v>43</v>
      </c>
      <c r="O227" s="91"/>
      <c r="P227" s="236">
        <f>O227*H227</f>
        <v>0</v>
      </c>
      <c r="Q227" s="236">
        <v>1</v>
      </c>
      <c r="R227" s="236">
        <f>Q227*H227</f>
        <v>0.0040000000000000001</v>
      </c>
      <c r="S227" s="236">
        <v>0</v>
      </c>
      <c r="T227" s="236">
        <f>S227*H227</f>
        <v>0</v>
      </c>
      <c r="U227" s="23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323</v>
      </c>
      <c r="AT227" s="238" t="s">
        <v>218</v>
      </c>
      <c r="AU227" s="238" t="s">
        <v>88</v>
      </c>
      <c r="AY227" s="17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86</v>
      </c>
      <c r="BK227" s="239">
        <f>ROUND(I227*H227,2)</f>
        <v>0</v>
      </c>
      <c r="BL227" s="17" t="s">
        <v>238</v>
      </c>
      <c r="BM227" s="238" t="s">
        <v>1772</v>
      </c>
    </row>
    <row r="228" s="2" customFormat="1">
      <c r="A228" s="38"/>
      <c r="B228" s="39"/>
      <c r="C228" s="40"/>
      <c r="D228" s="242" t="s">
        <v>340</v>
      </c>
      <c r="E228" s="40"/>
      <c r="F228" s="274" t="s">
        <v>1766</v>
      </c>
      <c r="G228" s="40"/>
      <c r="H228" s="40"/>
      <c r="I228" s="275"/>
      <c r="J228" s="40"/>
      <c r="K228" s="40"/>
      <c r="L228" s="44"/>
      <c r="M228" s="276"/>
      <c r="N228" s="277"/>
      <c r="O228" s="91"/>
      <c r="P228" s="91"/>
      <c r="Q228" s="91"/>
      <c r="R228" s="91"/>
      <c r="S228" s="91"/>
      <c r="T228" s="91"/>
      <c r="U228" s="92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340</v>
      </c>
      <c r="AU228" s="17" t="s">
        <v>88</v>
      </c>
    </row>
    <row r="229" s="13" customFormat="1">
      <c r="A229" s="13"/>
      <c r="B229" s="240"/>
      <c r="C229" s="241"/>
      <c r="D229" s="242" t="s">
        <v>178</v>
      </c>
      <c r="E229" s="243" t="s">
        <v>1</v>
      </c>
      <c r="F229" s="244" t="s">
        <v>1773</v>
      </c>
      <c r="G229" s="241"/>
      <c r="H229" s="245">
        <v>0.0040000000000000001</v>
      </c>
      <c r="I229" s="246"/>
      <c r="J229" s="241"/>
      <c r="K229" s="241"/>
      <c r="L229" s="247"/>
      <c r="M229" s="248"/>
      <c r="N229" s="249"/>
      <c r="O229" s="249"/>
      <c r="P229" s="249"/>
      <c r="Q229" s="249"/>
      <c r="R229" s="249"/>
      <c r="S229" s="249"/>
      <c r="T229" s="249"/>
      <c r="U229" s="250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178</v>
      </c>
      <c r="AU229" s="251" t="s">
        <v>88</v>
      </c>
      <c r="AV229" s="13" t="s">
        <v>88</v>
      </c>
      <c r="AW229" s="13" t="s">
        <v>34</v>
      </c>
      <c r="AX229" s="13" t="s">
        <v>86</v>
      </c>
      <c r="AY229" s="251" t="s">
        <v>162</v>
      </c>
    </row>
    <row r="230" s="2" customFormat="1" ht="24.15" customHeight="1">
      <c r="A230" s="38"/>
      <c r="B230" s="39"/>
      <c r="C230" s="226" t="s">
        <v>401</v>
      </c>
      <c r="D230" s="226" t="s">
        <v>164</v>
      </c>
      <c r="E230" s="227" t="s">
        <v>1774</v>
      </c>
      <c r="F230" s="228" t="s">
        <v>1775</v>
      </c>
      <c r="G230" s="229" t="s">
        <v>167</v>
      </c>
      <c r="H230" s="230">
        <v>31.280000000000001</v>
      </c>
      <c r="I230" s="231"/>
      <c r="J230" s="232">
        <f>ROUND(I230*H230,2)</f>
        <v>0</v>
      </c>
      <c r="K230" s="233"/>
      <c r="L230" s="44"/>
      <c r="M230" s="234" t="s">
        <v>1</v>
      </c>
      <c r="N230" s="235" t="s">
        <v>43</v>
      </c>
      <c r="O230" s="91"/>
      <c r="P230" s="236">
        <f>O230*H230</f>
        <v>0</v>
      </c>
      <c r="Q230" s="236">
        <v>0.00040000000000000002</v>
      </c>
      <c r="R230" s="236">
        <f>Q230*H230</f>
        <v>0.012512000000000001</v>
      </c>
      <c r="S230" s="236">
        <v>0</v>
      </c>
      <c r="T230" s="236">
        <f>S230*H230</f>
        <v>0</v>
      </c>
      <c r="U230" s="23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238</v>
      </c>
      <c r="AT230" s="238" t="s">
        <v>164</v>
      </c>
      <c r="AU230" s="238" t="s">
        <v>88</v>
      </c>
      <c r="AY230" s="17" t="s">
        <v>162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86</v>
      </c>
      <c r="BK230" s="239">
        <f>ROUND(I230*H230,2)</f>
        <v>0</v>
      </c>
      <c r="BL230" s="17" t="s">
        <v>238</v>
      </c>
      <c r="BM230" s="238" t="s">
        <v>1776</v>
      </c>
    </row>
    <row r="231" s="2" customFormat="1" ht="14.4" customHeight="1">
      <c r="A231" s="38"/>
      <c r="B231" s="39"/>
      <c r="C231" s="252" t="s">
        <v>406</v>
      </c>
      <c r="D231" s="252" t="s">
        <v>218</v>
      </c>
      <c r="E231" s="253" t="s">
        <v>1777</v>
      </c>
      <c r="F231" s="254" t="s">
        <v>1778</v>
      </c>
      <c r="G231" s="255" t="s">
        <v>167</v>
      </c>
      <c r="H231" s="256">
        <v>37.536000000000001</v>
      </c>
      <c r="I231" s="257"/>
      <c r="J231" s="258">
        <f>ROUND(I231*H231,2)</f>
        <v>0</v>
      </c>
      <c r="K231" s="259"/>
      <c r="L231" s="260"/>
      <c r="M231" s="261" t="s">
        <v>1</v>
      </c>
      <c r="N231" s="262" t="s">
        <v>43</v>
      </c>
      <c r="O231" s="91"/>
      <c r="P231" s="236">
        <f>O231*H231</f>
        <v>0</v>
      </c>
      <c r="Q231" s="236">
        <v>0.0038800000000000002</v>
      </c>
      <c r="R231" s="236">
        <f>Q231*H231</f>
        <v>0.14563968000000002</v>
      </c>
      <c r="S231" s="236">
        <v>0</v>
      </c>
      <c r="T231" s="236">
        <f>S231*H231</f>
        <v>0</v>
      </c>
      <c r="U231" s="23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323</v>
      </c>
      <c r="AT231" s="238" t="s">
        <v>218</v>
      </c>
      <c r="AU231" s="238" t="s">
        <v>88</v>
      </c>
      <c r="AY231" s="17" t="s">
        <v>162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86</v>
      </c>
      <c r="BK231" s="239">
        <f>ROUND(I231*H231,2)</f>
        <v>0</v>
      </c>
      <c r="BL231" s="17" t="s">
        <v>238</v>
      </c>
      <c r="BM231" s="238" t="s">
        <v>1779</v>
      </c>
    </row>
    <row r="232" s="13" customFormat="1">
      <c r="A232" s="13"/>
      <c r="B232" s="240"/>
      <c r="C232" s="241"/>
      <c r="D232" s="242" t="s">
        <v>178</v>
      </c>
      <c r="E232" s="243" t="s">
        <v>1</v>
      </c>
      <c r="F232" s="244" t="s">
        <v>1780</v>
      </c>
      <c r="G232" s="241"/>
      <c r="H232" s="245">
        <v>37.536000000000001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49"/>
      <c r="U232" s="250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178</v>
      </c>
      <c r="AU232" s="251" t="s">
        <v>88</v>
      </c>
      <c r="AV232" s="13" t="s">
        <v>88</v>
      </c>
      <c r="AW232" s="13" t="s">
        <v>34</v>
      </c>
      <c r="AX232" s="13" t="s">
        <v>86</v>
      </c>
      <c r="AY232" s="251" t="s">
        <v>162</v>
      </c>
    </row>
    <row r="233" s="2" customFormat="1" ht="24.15" customHeight="1">
      <c r="A233" s="38"/>
      <c r="B233" s="39"/>
      <c r="C233" s="226" t="s">
        <v>411</v>
      </c>
      <c r="D233" s="226" t="s">
        <v>164</v>
      </c>
      <c r="E233" s="227" t="s">
        <v>1781</v>
      </c>
      <c r="F233" s="228" t="s">
        <v>1782</v>
      </c>
      <c r="G233" s="229" t="s">
        <v>167</v>
      </c>
      <c r="H233" s="230">
        <v>10.44</v>
      </c>
      <c r="I233" s="231"/>
      <c r="J233" s="232">
        <f>ROUND(I233*H233,2)</f>
        <v>0</v>
      </c>
      <c r="K233" s="233"/>
      <c r="L233" s="44"/>
      <c r="M233" s="234" t="s">
        <v>1</v>
      </c>
      <c r="N233" s="235" t="s">
        <v>43</v>
      </c>
      <c r="O233" s="91"/>
      <c r="P233" s="236">
        <f>O233*H233</f>
        <v>0</v>
      </c>
      <c r="Q233" s="236">
        <v>0.00040000000000000002</v>
      </c>
      <c r="R233" s="236">
        <f>Q233*H233</f>
        <v>0.004176</v>
      </c>
      <c r="S233" s="236">
        <v>0</v>
      </c>
      <c r="T233" s="236">
        <f>S233*H233</f>
        <v>0</v>
      </c>
      <c r="U233" s="23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8" t="s">
        <v>238</v>
      </c>
      <c r="AT233" s="238" t="s">
        <v>164</v>
      </c>
      <c r="AU233" s="238" t="s">
        <v>88</v>
      </c>
      <c r="AY233" s="17" t="s">
        <v>162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7" t="s">
        <v>86</v>
      </c>
      <c r="BK233" s="239">
        <f>ROUND(I233*H233,2)</f>
        <v>0</v>
      </c>
      <c r="BL233" s="17" t="s">
        <v>238</v>
      </c>
      <c r="BM233" s="238" t="s">
        <v>1783</v>
      </c>
    </row>
    <row r="234" s="2" customFormat="1" ht="14.4" customHeight="1">
      <c r="A234" s="38"/>
      <c r="B234" s="39"/>
      <c r="C234" s="252" t="s">
        <v>418</v>
      </c>
      <c r="D234" s="252" t="s">
        <v>218</v>
      </c>
      <c r="E234" s="253" t="s">
        <v>1777</v>
      </c>
      <c r="F234" s="254" t="s">
        <v>1778</v>
      </c>
      <c r="G234" s="255" t="s">
        <v>167</v>
      </c>
      <c r="H234" s="256">
        <v>12.528000000000001</v>
      </c>
      <c r="I234" s="257"/>
      <c r="J234" s="258">
        <f>ROUND(I234*H234,2)</f>
        <v>0</v>
      </c>
      <c r="K234" s="259"/>
      <c r="L234" s="260"/>
      <c r="M234" s="261" t="s">
        <v>1</v>
      </c>
      <c r="N234" s="262" t="s">
        <v>43</v>
      </c>
      <c r="O234" s="91"/>
      <c r="P234" s="236">
        <f>O234*H234</f>
        <v>0</v>
      </c>
      <c r="Q234" s="236">
        <v>0.0038800000000000002</v>
      </c>
      <c r="R234" s="236">
        <f>Q234*H234</f>
        <v>0.048608640000000002</v>
      </c>
      <c r="S234" s="236">
        <v>0</v>
      </c>
      <c r="T234" s="236">
        <f>S234*H234</f>
        <v>0</v>
      </c>
      <c r="U234" s="237" t="s">
        <v>1</v>
      </c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323</v>
      </c>
      <c r="AT234" s="238" t="s">
        <v>218</v>
      </c>
      <c r="AU234" s="238" t="s">
        <v>88</v>
      </c>
      <c r="AY234" s="17" t="s">
        <v>162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86</v>
      </c>
      <c r="BK234" s="239">
        <f>ROUND(I234*H234,2)</f>
        <v>0</v>
      </c>
      <c r="BL234" s="17" t="s">
        <v>238</v>
      </c>
      <c r="BM234" s="238" t="s">
        <v>1784</v>
      </c>
    </row>
    <row r="235" s="13" customFormat="1">
      <c r="A235" s="13"/>
      <c r="B235" s="240"/>
      <c r="C235" s="241"/>
      <c r="D235" s="242" t="s">
        <v>178</v>
      </c>
      <c r="E235" s="243" t="s">
        <v>1</v>
      </c>
      <c r="F235" s="244" t="s">
        <v>1785</v>
      </c>
      <c r="G235" s="241"/>
      <c r="H235" s="245">
        <v>12.528000000000001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49"/>
      <c r="U235" s="250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178</v>
      </c>
      <c r="AU235" s="251" t="s">
        <v>88</v>
      </c>
      <c r="AV235" s="13" t="s">
        <v>88</v>
      </c>
      <c r="AW235" s="13" t="s">
        <v>34</v>
      </c>
      <c r="AX235" s="13" t="s">
        <v>86</v>
      </c>
      <c r="AY235" s="251" t="s">
        <v>162</v>
      </c>
    </row>
    <row r="236" s="2" customFormat="1" ht="24.15" customHeight="1">
      <c r="A236" s="38"/>
      <c r="B236" s="39"/>
      <c r="C236" s="226" t="s">
        <v>632</v>
      </c>
      <c r="D236" s="226" t="s">
        <v>164</v>
      </c>
      <c r="E236" s="227" t="s">
        <v>412</v>
      </c>
      <c r="F236" s="228" t="s">
        <v>413</v>
      </c>
      <c r="G236" s="229" t="s">
        <v>414</v>
      </c>
      <c r="H236" s="278"/>
      <c r="I236" s="231"/>
      <c r="J236" s="232">
        <f>ROUND(I236*H236,2)</f>
        <v>0</v>
      </c>
      <c r="K236" s="233"/>
      <c r="L236" s="44"/>
      <c r="M236" s="234" t="s">
        <v>1</v>
      </c>
      <c r="N236" s="235" t="s">
        <v>43</v>
      </c>
      <c r="O236" s="91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6">
        <f>S236*H236</f>
        <v>0</v>
      </c>
      <c r="U236" s="23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8" t="s">
        <v>238</v>
      </c>
      <c r="AT236" s="238" t="s">
        <v>164</v>
      </c>
      <c r="AU236" s="238" t="s">
        <v>88</v>
      </c>
      <c r="AY236" s="17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7" t="s">
        <v>86</v>
      </c>
      <c r="BK236" s="239">
        <f>ROUND(I236*H236,2)</f>
        <v>0</v>
      </c>
      <c r="BL236" s="17" t="s">
        <v>238</v>
      </c>
      <c r="BM236" s="238" t="s">
        <v>1786</v>
      </c>
    </row>
    <row r="237" s="12" customFormat="1" ht="22.8" customHeight="1">
      <c r="A237" s="12"/>
      <c r="B237" s="210"/>
      <c r="C237" s="211"/>
      <c r="D237" s="212" t="s">
        <v>77</v>
      </c>
      <c r="E237" s="224" t="s">
        <v>776</v>
      </c>
      <c r="F237" s="224" t="s">
        <v>777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SUM(P238:P241)</f>
        <v>0</v>
      </c>
      <c r="Q237" s="218"/>
      <c r="R237" s="219">
        <f>SUM(R238:R241)</f>
        <v>0.079765000000000003</v>
      </c>
      <c r="S237" s="218"/>
      <c r="T237" s="219">
        <f>SUM(T238:T241)</f>
        <v>0</v>
      </c>
      <c r="U237" s="220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88</v>
      </c>
      <c r="AT237" s="222" t="s">
        <v>77</v>
      </c>
      <c r="AU237" s="222" t="s">
        <v>86</v>
      </c>
      <c r="AY237" s="221" t="s">
        <v>162</v>
      </c>
      <c r="BK237" s="223">
        <f>SUM(BK238:BK241)</f>
        <v>0</v>
      </c>
    </row>
    <row r="238" s="2" customFormat="1" ht="24.15" customHeight="1">
      <c r="A238" s="38"/>
      <c r="B238" s="39"/>
      <c r="C238" s="226" t="s">
        <v>637</v>
      </c>
      <c r="D238" s="226" t="s">
        <v>164</v>
      </c>
      <c r="E238" s="227" t="s">
        <v>1787</v>
      </c>
      <c r="F238" s="228" t="s">
        <v>1788</v>
      </c>
      <c r="G238" s="229" t="s">
        <v>167</v>
      </c>
      <c r="H238" s="230">
        <v>31.280000000000001</v>
      </c>
      <c r="I238" s="231"/>
      <c r="J238" s="232">
        <f>ROUND(I238*H238,2)</f>
        <v>0</v>
      </c>
      <c r="K238" s="233"/>
      <c r="L238" s="44"/>
      <c r="M238" s="234" t="s">
        <v>1</v>
      </c>
      <c r="N238" s="235" t="s">
        <v>43</v>
      </c>
      <c r="O238" s="91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6">
        <f>S238*H238</f>
        <v>0</v>
      </c>
      <c r="U238" s="23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8" t="s">
        <v>238</v>
      </c>
      <c r="AT238" s="238" t="s">
        <v>164</v>
      </c>
      <c r="AU238" s="238" t="s">
        <v>88</v>
      </c>
      <c r="AY238" s="17" t="s">
        <v>162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7" t="s">
        <v>86</v>
      </c>
      <c r="BK238" s="239">
        <f>ROUND(I238*H238,2)</f>
        <v>0</v>
      </c>
      <c r="BL238" s="17" t="s">
        <v>238</v>
      </c>
      <c r="BM238" s="238" t="s">
        <v>1789</v>
      </c>
    </row>
    <row r="239" s="2" customFormat="1" ht="24.15" customHeight="1">
      <c r="A239" s="38"/>
      <c r="B239" s="39"/>
      <c r="C239" s="252" t="s">
        <v>641</v>
      </c>
      <c r="D239" s="252" t="s">
        <v>218</v>
      </c>
      <c r="E239" s="253" t="s">
        <v>1790</v>
      </c>
      <c r="F239" s="254" t="s">
        <v>1791</v>
      </c>
      <c r="G239" s="255" t="s">
        <v>167</v>
      </c>
      <c r="H239" s="256">
        <v>31.905999999999999</v>
      </c>
      <c r="I239" s="257"/>
      <c r="J239" s="258">
        <f>ROUND(I239*H239,2)</f>
        <v>0</v>
      </c>
      <c r="K239" s="259"/>
      <c r="L239" s="260"/>
      <c r="M239" s="261" t="s">
        <v>1</v>
      </c>
      <c r="N239" s="262" t="s">
        <v>43</v>
      </c>
      <c r="O239" s="91"/>
      <c r="P239" s="236">
        <f>O239*H239</f>
        <v>0</v>
      </c>
      <c r="Q239" s="236">
        <v>0.0025000000000000001</v>
      </c>
      <c r="R239" s="236">
        <f>Q239*H239</f>
        <v>0.079765000000000003</v>
      </c>
      <c r="S239" s="236">
        <v>0</v>
      </c>
      <c r="T239" s="236">
        <f>S239*H239</f>
        <v>0</v>
      </c>
      <c r="U239" s="23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323</v>
      </c>
      <c r="AT239" s="238" t="s">
        <v>218</v>
      </c>
      <c r="AU239" s="238" t="s">
        <v>88</v>
      </c>
      <c r="AY239" s="17" t="s">
        <v>162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86</v>
      </c>
      <c r="BK239" s="239">
        <f>ROUND(I239*H239,2)</f>
        <v>0</v>
      </c>
      <c r="BL239" s="17" t="s">
        <v>238</v>
      </c>
      <c r="BM239" s="238" t="s">
        <v>1792</v>
      </c>
    </row>
    <row r="240" s="13" customFormat="1">
      <c r="A240" s="13"/>
      <c r="B240" s="240"/>
      <c r="C240" s="241"/>
      <c r="D240" s="242" t="s">
        <v>178</v>
      </c>
      <c r="E240" s="243" t="s">
        <v>1</v>
      </c>
      <c r="F240" s="244" t="s">
        <v>1793</v>
      </c>
      <c r="G240" s="241"/>
      <c r="H240" s="245">
        <v>31.905999999999999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49"/>
      <c r="U240" s="250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178</v>
      </c>
      <c r="AU240" s="251" t="s">
        <v>88</v>
      </c>
      <c r="AV240" s="13" t="s">
        <v>88</v>
      </c>
      <c r="AW240" s="13" t="s">
        <v>34</v>
      </c>
      <c r="AX240" s="13" t="s">
        <v>86</v>
      </c>
      <c r="AY240" s="251" t="s">
        <v>162</v>
      </c>
    </row>
    <row r="241" s="2" customFormat="1" ht="24.15" customHeight="1">
      <c r="A241" s="38"/>
      <c r="B241" s="39"/>
      <c r="C241" s="226" t="s">
        <v>645</v>
      </c>
      <c r="D241" s="226" t="s">
        <v>164</v>
      </c>
      <c r="E241" s="227" t="s">
        <v>783</v>
      </c>
      <c r="F241" s="228" t="s">
        <v>784</v>
      </c>
      <c r="G241" s="229" t="s">
        <v>414</v>
      </c>
      <c r="H241" s="278"/>
      <c r="I241" s="231"/>
      <c r="J241" s="232">
        <f>ROUND(I241*H241,2)</f>
        <v>0</v>
      </c>
      <c r="K241" s="233"/>
      <c r="L241" s="44"/>
      <c r="M241" s="234" t="s">
        <v>1</v>
      </c>
      <c r="N241" s="235" t="s">
        <v>43</v>
      </c>
      <c r="O241" s="91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6">
        <f>S241*H241</f>
        <v>0</v>
      </c>
      <c r="U241" s="23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8" t="s">
        <v>238</v>
      </c>
      <c r="AT241" s="238" t="s">
        <v>164</v>
      </c>
      <c r="AU241" s="238" t="s">
        <v>88</v>
      </c>
      <c r="AY241" s="17" t="s">
        <v>162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7" t="s">
        <v>86</v>
      </c>
      <c r="BK241" s="239">
        <f>ROUND(I241*H241,2)</f>
        <v>0</v>
      </c>
      <c r="BL241" s="17" t="s">
        <v>238</v>
      </c>
      <c r="BM241" s="238" t="s">
        <v>1794</v>
      </c>
    </row>
    <row r="242" s="12" customFormat="1" ht="22.8" customHeight="1">
      <c r="A242" s="12"/>
      <c r="B242" s="210"/>
      <c r="C242" s="211"/>
      <c r="D242" s="212" t="s">
        <v>77</v>
      </c>
      <c r="E242" s="224" t="s">
        <v>1795</v>
      </c>
      <c r="F242" s="224" t="s">
        <v>1796</v>
      </c>
      <c r="G242" s="211"/>
      <c r="H242" s="211"/>
      <c r="I242" s="214"/>
      <c r="J242" s="225">
        <f>BK242</f>
        <v>0</v>
      </c>
      <c r="K242" s="211"/>
      <c r="L242" s="216"/>
      <c r="M242" s="217"/>
      <c r="N242" s="218"/>
      <c r="O242" s="218"/>
      <c r="P242" s="219">
        <f>SUM(P243:P251)</f>
        <v>0</v>
      </c>
      <c r="Q242" s="218"/>
      <c r="R242" s="219">
        <f>SUM(R243:R251)</f>
        <v>0.012630000000000001</v>
      </c>
      <c r="S242" s="218"/>
      <c r="T242" s="219">
        <f>SUM(T243:T251)</f>
        <v>0.03065</v>
      </c>
      <c r="U242" s="220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1" t="s">
        <v>88</v>
      </c>
      <c r="AT242" s="222" t="s">
        <v>77</v>
      </c>
      <c r="AU242" s="222" t="s">
        <v>86</v>
      </c>
      <c r="AY242" s="221" t="s">
        <v>162</v>
      </c>
      <c r="BK242" s="223">
        <f>SUM(BK243:BK251)</f>
        <v>0</v>
      </c>
    </row>
    <row r="243" s="2" customFormat="1" ht="37.8" customHeight="1">
      <c r="A243" s="38"/>
      <c r="B243" s="39"/>
      <c r="C243" s="226" t="s">
        <v>649</v>
      </c>
      <c r="D243" s="226" t="s">
        <v>164</v>
      </c>
      <c r="E243" s="227" t="s">
        <v>1797</v>
      </c>
      <c r="F243" s="228" t="s">
        <v>1798</v>
      </c>
      <c r="G243" s="229" t="s">
        <v>303</v>
      </c>
      <c r="H243" s="230">
        <v>1</v>
      </c>
      <c r="I243" s="231"/>
      <c r="J243" s="232">
        <f>ROUND(I243*H243,2)</f>
        <v>0</v>
      </c>
      <c r="K243" s="233"/>
      <c r="L243" s="44"/>
      <c r="M243" s="234" t="s">
        <v>1</v>
      </c>
      <c r="N243" s="235" t="s">
        <v>43</v>
      </c>
      <c r="O243" s="91"/>
      <c r="P243" s="236">
        <f>O243*H243</f>
        <v>0</v>
      </c>
      <c r="Q243" s="236">
        <v>0</v>
      </c>
      <c r="R243" s="236">
        <f>Q243*H243</f>
        <v>0</v>
      </c>
      <c r="S243" s="236">
        <v>0.03065</v>
      </c>
      <c r="T243" s="236">
        <f>S243*H243</f>
        <v>0.03065</v>
      </c>
      <c r="U243" s="23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238</v>
      </c>
      <c r="AT243" s="238" t="s">
        <v>164</v>
      </c>
      <c r="AU243" s="238" t="s">
        <v>88</v>
      </c>
      <c r="AY243" s="17" t="s">
        <v>162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86</v>
      </c>
      <c r="BK243" s="239">
        <f>ROUND(I243*H243,2)</f>
        <v>0</v>
      </c>
      <c r="BL243" s="17" t="s">
        <v>238</v>
      </c>
      <c r="BM243" s="238" t="s">
        <v>1799</v>
      </c>
    </row>
    <row r="244" s="2" customFormat="1" ht="49.05" customHeight="1">
      <c r="A244" s="38"/>
      <c r="B244" s="39"/>
      <c r="C244" s="226" t="s">
        <v>653</v>
      </c>
      <c r="D244" s="226" t="s">
        <v>164</v>
      </c>
      <c r="E244" s="227" t="s">
        <v>1800</v>
      </c>
      <c r="F244" s="228" t="s">
        <v>1801</v>
      </c>
      <c r="G244" s="229" t="s">
        <v>445</v>
      </c>
      <c r="H244" s="230">
        <v>1</v>
      </c>
      <c r="I244" s="231"/>
      <c r="J244" s="232">
        <f>ROUND(I244*H244,2)</f>
        <v>0</v>
      </c>
      <c r="K244" s="233"/>
      <c r="L244" s="44"/>
      <c r="M244" s="234" t="s">
        <v>1</v>
      </c>
      <c r="N244" s="235" t="s">
        <v>43</v>
      </c>
      <c r="O244" s="91"/>
      <c r="P244" s="236">
        <f>O244*H244</f>
        <v>0</v>
      </c>
      <c r="Q244" s="236">
        <v>0.00109</v>
      </c>
      <c r="R244" s="236">
        <f>Q244*H244</f>
        <v>0.00109</v>
      </c>
      <c r="S244" s="236">
        <v>0</v>
      </c>
      <c r="T244" s="236">
        <f>S244*H244</f>
        <v>0</v>
      </c>
      <c r="U244" s="237" t="s">
        <v>1</v>
      </c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238</v>
      </c>
      <c r="AT244" s="238" t="s">
        <v>164</v>
      </c>
      <c r="AU244" s="238" t="s">
        <v>88</v>
      </c>
      <c r="AY244" s="17" t="s">
        <v>162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86</v>
      </c>
      <c r="BK244" s="239">
        <f>ROUND(I244*H244,2)</f>
        <v>0</v>
      </c>
      <c r="BL244" s="17" t="s">
        <v>238</v>
      </c>
      <c r="BM244" s="238" t="s">
        <v>1802</v>
      </c>
    </row>
    <row r="245" s="2" customFormat="1" ht="62.7" customHeight="1">
      <c r="A245" s="38"/>
      <c r="B245" s="39"/>
      <c r="C245" s="226" t="s">
        <v>657</v>
      </c>
      <c r="D245" s="226" t="s">
        <v>164</v>
      </c>
      <c r="E245" s="227" t="s">
        <v>1803</v>
      </c>
      <c r="F245" s="228" t="s">
        <v>1804</v>
      </c>
      <c r="G245" s="229" t="s">
        <v>445</v>
      </c>
      <c r="H245" s="230">
        <v>1</v>
      </c>
      <c r="I245" s="231"/>
      <c r="J245" s="232">
        <f>ROUND(I245*H245,2)</f>
        <v>0</v>
      </c>
      <c r="K245" s="233"/>
      <c r="L245" s="44"/>
      <c r="M245" s="234" t="s">
        <v>1</v>
      </c>
      <c r="N245" s="235" t="s">
        <v>43</v>
      </c>
      <c r="O245" s="91"/>
      <c r="P245" s="236">
        <f>O245*H245</f>
        <v>0</v>
      </c>
      <c r="Q245" s="236">
        <v>0.00109</v>
      </c>
      <c r="R245" s="236">
        <f>Q245*H245</f>
        <v>0.00109</v>
      </c>
      <c r="S245" s="236">
        <v>0</v>
      </c>
      <c r="T245" s="236">
        <f>S245*H245</f>
        <v>0</v>
      </c>
      <c r="U245" s="237" t="s">
        <v>1</v>
      </c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8" t="s">
        <v>238</v>
      </c>
      <c r="AT245" s="238" t="s">
        <v>164</v>
      </c>
      <c r="AU245" s="238" t="s">
        <v>88</v>
      </c>
      <c r="AY245" s="17" t="s">
        <v>162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7" t="s">
        <v>86</v>
      </c>
      <c r="BK245" s="239">
        <f>ROUND(I245*H245,2)</f>
        <v>0</v>
      </c>
      <c r="BL245" s="17" t="s">
        <v>238</v>
      </c>
      <c r="BM245" s="238" t="s">
        <v>1805</v>
      </c>
    </row>
    <row r="246" s="2" customFormat="1" ht="49.05" customHeight="1">
      <c r="A246" s="38"/>
      <c r="B246" s="39"/>
      <c r="C246" s="226" t="s">
        <v>661</v>
      </c>
      <c r="D246" s="226" t="s">
        <v>164</v>
      </c>
      <c r="E246" s="227" t="s">
        <v>1806</v>
      </c>
      <c r="F246" s="228" t="s">
        <v>1807</v>
      </c>
      <c r="G246" s="229" t="s">
        <v>445</v>
      </c>
      <c r="H246" s="230">
        <v>1</v>
      </c>
      <c r="I246" s="231"/>
      <c r="J246" s="232">
        <f>ROUND(I246*H246,2)</f>
        <v>0</v>
      </c>
      <c r="K246" s="233"/>
      <c r="L246" s="44"/>
      <c r="M246" s="234" t="s">
        <v>1</v>
      </c>
      <c r="N246" s="235" t="s">
        <v>43</v>
      </c>
      <c r="O246" s="91"/>
      <c r="P246" s="236">
        <f>O246*H246</f>
        <v>0</v>
      </c>
      <c r="Q246" s="236">
        <v>0.00109</v>
      </c>
      <c r="R246" s="236">
        <f>Q246*H246</f>
        <v>0.00109</v>
      </c>
      <c r="S246" s="236">
        <v>0</v>
      </c>
      <c r="T246" s="236">
        <f>S246*H246</f>
        <v>0</v>
      </c>
      <c r="U246" s="237" t="s">
        <v>1</v>
      </c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238</v>
      </c>
      <c r="AT246" s="238" t="s">
        <v>164</v>
      </c>
      <c r="AU246" s="238" t="s">
        <v>88</v>
      </c>
      <c r="AY246" s="17" t="s">
        <v>162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86</v>
      </c>
      <c r="BK246" s="239">
        <f>ROUND(I246*H246,2)</f>
        <v>0</v>
      </c>
      <c r="BL246" s="17" t="s">
        <v>238</v>
      </c>
      <c r="BM246" s="238" t="s">
        <v>1808</v>
      </c>
    </row>
    <row r="247" s="2" customFormat="1">
      <c r="A247" s="38"/>
      <c r="B247" s="39"/>
      <c r="C247" s="40"/>
      <c r="D247" s="242" t="s">
        <v>340</v>
      </c>
      <c r="E247" s="40"/>
      <c r="F247" s="274" t="s">
        <v>1809</v>
      </c>
      <c r="G247" s="40"/>
      <c r="H247" s="40"/>
      <c r="I247" s="275"/>
      <c r="J247" s="40"/>
      <c r="K247" s="40"/>
      <c r="L247" s="44"/>
      <c r="M247" s="276"/>
      <c r="N247" s="277"/>
      <c r="O247" s="91"/>
      <c r="P247" s="91"/>
      <c r="Q247" s="91"/>
      <c r="R247" s="91"/>
      <c r="S247" s="91"/>
      <c r="T247" s="91"/>
      <c r="U247" s="92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340</v>
      </c>
      <c r="AU247" s="17" t="s">
        <v>88</v>
      </c>
    </row>
    <row r="248" s="2" customFormat="1" ht="24.15" customHeight="1">
      <c r="A248" s="38"/>
      <c r="B248" s="39"/>
      <c r="C248" s="226" t="s">
        <v>665</v>
      </c>
      <c r="D248" s="226" t="s">
        <v>164</v>
      </c>
      <c r="E248" s="227" t="s">
        <v>1810</v>
      </c>
      <c r="F248" s="228" t="s">
        <v>1811</v>
      </c>
      <c r="G248" s="229" t="s">
        <v>266</v>
      </c>
      <c r="H248" s="230">
        <v>5</v>
      </c>
      <c r="I248" s="231"/>
      <c r="J248" s="232">
        <f>ROUND(I248*H248,2)</f>
        <v>0</v>
      </c>
      <c r="K248" s="233"/>
      <c r="L248" s="44"/>
      <c r="M248" s="234" t="s">
        <v>1</v>
      </c>
      <c r="N248" s="235" t="s">
        <v>43</v>
      </c>
      <c r="O248" s="91"/>
      <c r="P248" s="236">
        <f>O248*H248</f>
        <v>0</v>
      </c>
      <c r="Q248" s="236">
        <v>0.0011999999999999999</v>
      </c>
      <c r="R248" s="236">
        <f>Q248*H248</f>
        <v>0.0059999999999999993</v>
      </c>
      <c r="S248" s="236">
        <v>0</v>
      </c>
      <c r="T248" s="236">
        <f>S248*H248</f>
        <v>0</v>
      </c>
      <c r="U248" s="237" t="s">
        <v>1</v>
      </c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8" t="s">
        <v>238</v>
      </c>
      <c r="AT248" s="238" t="s">
        <v>164</v>
      </c>
      <c r="AU248" s="238" t="s">
        <v>88</v>
      </c>
      <c r="AY248" s="17" t="s">
        <v>162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7" t="s">
        <v>86</v>
      </c>
      <c r="BK248" s="239">
        <f>ROUND(I248*H248,2)</f>
        <v>0</v>
      </c>
      <c r="BL248" s="17" t="s">
        <v>238</v>
      </c>
      <c r="BM248" s="238" t="s">
        <v>1812</v>
      </c>
    </row>
    <row r="249" s="2" customFormat="1">
      <c r="A249" s="38"/>
      <c r="B249" s="39"/>
      <c r="C249" s="40"/>
      <c r="D249" s="242" t="s">
        <v>340</v>
      </c>
      <c r="E249" s="40"/>
      <c r="F249" s="274" t="s">
        <v>1813</v>
      </c>
      <c r="G249" s="40"/>
      <c r="H249" s="40"/>
      <c r="I249" s="275"/>
      <c r="J249" s="40"/>
      <c r="K249" s="40"/>
      <c r="L249" s="44"/>
      <c r="M249" s="276"/>
      <c r="N249" s="277"/>
      <c r="O249" s="91"/>
      <c r="P249" s="91"/>
      <c r="Q249" s="91"/>
      <c r="R249" s="91"/>
      <c r="S249" s="91"/>
      <c r="T249" s="91"/>
      <c r="U249" s="92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340</v>
      </c>
      <c r="AU249" s="17" t="s">
        <v>88</v>
      </c>
    </row>
    <row r="250" s="2" customFormat="1" ht="24.15" customHeight="1">
      <c r="A250" s="38"/>
      <c r="B250" s="39"/>
      <c r="C250" s="226" t="s">
        <v>669</v>
      </c>
      <c r="D250" s="226" t="s">
        <v>164</v>
      </c>
      <c r="E250" s="227" t="s">
        <v>1814</v>
      </c>
      <c r="F250" s="228" t="s">
        <v>1815</v>
      </c>
      <c r="G250" s="229" t="s">
        <v>256</v>
      </c>
      <c r="H250" s="230">
        <v>3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0.0011199999999999999</v>
      </c>
      <c r="R250" s="236">
        <f>Q250*H250</f>
        <v>0.0033599999999999997</v>
      </c>
      <c r="S250" s="236">
        <v>0</v>
      </c>
      <c r="T250" s="236">
        <f>S250*H250</f>
        <v>0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238</v>
      </c>
      <c r="AT250" s="238" t="s">
        <v>164</v>
      </c>
      <c r="AU250" s="238" t="s">
        <v>88</v>
      </c>
      <c r="AY250" s="17" t="s">
        <v>162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86</v>
      </c>
      <c r="BK250" s="239">
        <f>ROUND(I250*H250,2)</f>
        <v>0</v>
      </c>
      <c r="BL250" s="17" t="s">
        <v>238</v>
      </c>
      <c r="BM250" s="238" t="s">
        <v>1816</v>
      </c>
    </row>
    <row r="251" s="2" customFormat="1" ht="24.15" customHeight="1">
      <c r="A251" s="38"/>
      <c r="B251" s="39"/>
      <c r="C251" s="226" t="s">
        <v>673</v>
      </c>
      <c r="D251" s="226" t="s">
        <v>164</v>
      </c>
      <c r="E251" s="227" t="s">
        <v>1817</v>
      </c>
      <c r="F251" s="228" t="s">
        <v>1818</v>
      </c>
      <c r="G251" s="229" t="s">
        <v>414</v>
      </c>
      <c r="H251" s="278"/>
      <c r="I251" s="231"/>
      <c r="J251" s="232">
        <f>ROUND(I251*H251,2)</f>
        <v>0</v>
      </c>
      <c r="K251" s="233"/>
      <c r="L251" s="44"/>
      <c r="M251" s="234" t="s">
        <v>1</v>
      </c>
      <c r="N251" s="235" t="s">
        <v>43</v>
      </c>
      <c r="O251" s="91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6">
        <f>S251*H251</f>
        <v>0</v>
      </c>
      <c r="U251" s="23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8" t="s">
        <v>238</v>
      </c>
      <c r="AT251" s="238" t="s">
        <v>164</v>
      </c>
      <c r="AU251" s="238" t="s">
        <v>88</v>
      </c>
      <c r="AY251" s="17" t="s">
        <v>162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7" t="s">
        <v>86</v>
      </c>
      <c r="BK251" s="239">
        <f>ROUND(I251*H251,2)</f>
        <v>0</v>
      </c>
      <c r="BL251" s="17" t="s">
        <v>238</v>
      </c>
      <c r="BM251" s="238" t="s">
        <v>1819</v>
      </c>
    </row>
    <row r="252" s="12" customFormat="1" ht="22.8" customHeight="1">
      <c r="A252" s="12"/>
      <c r="B252" s="210"/>
      <c r="C252" s="211"/>
      <c r="D252" s="212" t="s">
        <v>77</v>
      </c>
      <c r="E252" s="224" t="s">
        <v>1820</v>
      </c>
      <c r="F252" s="224" t="s">
        <v>1821</v>
      </c>
      <c r="G252" s="211"/>
      <c r="H252" s="211"/>
      <c r="I252" s="214"/>
      <c r="J252" s="225">
        <f>BK252</f>
        <v>0</v>
      </c>
      <c r="K252" s="211"/>
      <c r="L252" s="216"/>
      <c r="M252" s="217"/>
      <c r="N252" s="218"/>
      <c r="O252" s="218"/>
      <c r="P252" s="219">
        <f>SUM(P253:P263)</f>
        <v>0</v>
      </c>
      <c r="Q252" s="218"/>
      <c r="R252" s="219">
        <f>SUM(R253:R263)</f>
        <v>0.013069999999999998</v>
      </c>
      <c r="S252" s="218"/>
      <c r="T252" s="219">
        <f>SUM(T253:T263)</f>
        <v>0.0021299999999999999</v>
      </c>
      <c r="U252" s="220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1" t="s">
        <v>88</v>
      </c>
      <c r="AT252" s="222" t="s">
        <v>77</v>
      </c>
      <c r="AU252" s="222" t="s">
        <v>86</v>
      </c>
      <c r="AY252" s="221" t="s">
        <v>162</v>
      </c>
      <c r="BK252" s="223">
        <f>SUM(BK253:BK263)</f>
        <v>0</v>
      </c>
    </row>
    <row r="253" s="2" customFormat="1" ht="14.4" customHeight="1">
      <c r="A253" s="38"/>
      <c r="B253" s="39"/>
      <c r="C253" s="226" t="s">
        <v>679</v>
      </c>
      <c r="D253" s="226" t="s">
        <v>164</v>
      </c>
      <c r="E253" s="227" t="s">
        <v>1822</v>
      </c>
      <c r="F253" s="228" t="s">
        <v>1823</v>
      </c>
      <c r="G253" s="229" t="s">
        <v>303</v>
      </c>
      <c r="H253" s="230">
        <v>1</v>
      </c>
      <c r="I253" s="231"/>
      <c r="J253" s="232">
        <f>ROUND(I253*H253,2)</f>
        <v>0</v>
      </c>
      <c r="K253" s="233"/>
      <c r="L253" s="44"/>
      <c r="M253" s="234" t="s">
        <v>1</v>
      </c>
      <c r="N253" s="235" t="s">
        <v>43</v>
      </c>
      <c r="O253" s="91"/>
      <c r="P253" s="236">
        <f>O253*H253</f>
        <v>0</v>
      </c>
      <c r="Q253" s="236">
        <v>0</v>
      </c>
      <c r="R253" s="236">
        <f>Q253*H253</f>
        <v>0</v>
      </c>
      <c r="S253" s="236">
        <v>0.0021299999999999999</v>
      </c>
      <c r="T253" s="236">
        <f>S253*H253</f>
        <v>0.0021299999999999999</v>
      </c>
      <c r="U253" s="237" t="s">
        <v>1</v>
      </c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8" t="s">
        <v>238</v>
      </c>
      <c r="AT253" s="238" t="s">
        <v>164</v>
      </c>
      <c r="AU253" s="238" t="s">
        <v>88</v>
      </c>
      <c r="AY253" s="17" t="s">
        <v>162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7" t="s">
        <v>86</v>
      </c>
      <c r="BK253" s="239">
        <f>ROUND(I253*H253,2)</f>
        <v>0</v>
      </c>
      <c r="BL253" s="17" t="s">
        <v>238</v>
      </c>
      <c r="BM253" s="238" t="s">
        <v>1824</v>
      </c>
    </row>
    <row r="254" s="2" customFormat="1">
      <c r="A254" s="38"/>
      <c r="B254" s="39"/>
      <c r="C254" s="40"/>
      <c r="D254" s="242" t="s">
        <v>340</v>
      </c>
      <c r="E254" s="40"/>
      <c r="F254" s="274" t="s">
        <v>1825</v>
      </c>
      <c r="G254" s="40"/>
      <c r="H254" s="40"/>
      <c r="I254" s="275"/>
      <c r="J254" s="40"/>
      <c r="K254" s="40"/>
      <c r="L254" s="44"/>
      <c r="M254" s="276"/>
      <c r="N254" s="277"/>
      <c r="O254" s="91"/>
      <c r="P254" s="91"/>
      <c r="Q254" s="91"/>
      <c r="R254" s="91"/>
      <c r="S254" s="91"/>
      <c r="T254" s="91"/>
      <c r="U254" s="92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340</v>
      </c>
      <c r="AU254" s="17" t="s">
        <v>88</v>
      </c>
    </row>
    <row r="255" s="2" customFormat="1" ht="14.4" customHeight="1">
      <c r="A255" s="38"/>
      <c r="B255" s="39"/>
      <c r="C255" s="226" t="s">
        <v>446</v>
      </c>
      <c r="D255" s="226" t="s">
        <v>164</v>
      </c>
      <c r="E255" s="227" t="s">
        <v>1826</v>
      </c>
      <c r="F255" s="228" t="s">
        <v>1827</v>
      </c>
      <c r="G255" s="229" t="s">
        <v>303</v>
      </c>
      <c r="H255" s="230">
        <v>1</v>
      </c>
      <c r="I255" s="231"/>
      <c r="J255" s="232">
        <f>ROUND(I255*H255,2)</f>
        <v>0</v>
      </c>
      <c r="K255" s="233"/>
      <c r="L255" s="44"/>
      <c r="M255" s="234" t="s">
        <v>1</v>
      </c>
      <c r="N255" s="235" t="s">
        <v>43</v>
      </c>
      <c r="O255" s="91"/>
      <c r="P255" s="236">
        <f>O255*H255</f>
        <v>0</v>
      </c>
      <c r="Q255" s="236">
        <v>0.00044999999999999999</v>
      </c>
      <c r="R255" s="236">
        <f>Q255*H255</f>
        <v>0.00044999999999999999</v>
      </c>
      <c r="S255" s="236">
        <v>0</v>
      </c>
      <c r="T255" s="236">
        <f>S255*H255</f>
        <v>0</v>
      </c>
      <c r="U255" s="237" t="s">
        <v>1</v>
      </c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238</v>
      </c>
      <c r="AT255" s="238" t="s">
        <v>164</v>
      </c>
      <c r="AU255" s="238" t="s">
        <v>88</v>
      </c>
      <c r="AY255" s="17" t="s">
        <v>162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86</v>
      </c>
      <c r="BK255" s="239">
        <f>ROUND(I255*H255,2)</f>
        <v>0</v>
      </c>
      <c r="BL255" s="17" t="s">
        <v>238</v>
      </c>
      <c r="BM255" s="238" t="s">
        <v>1828</v>
      </c>
    </row>
    <row r="256" s="2" customFormat="1" ht="24.15" customHeight="1">
      <c r="A256" s="38"/>
      <c r="B256" s="39"/>
      <c r="C256" s="226" t="s">
        <v>686</v>
      </c>
      <c r="D256" s="226" t="s">
        <v>164</v>
      </c>
      <c r="E256" s="227" t="s">
        <v>1829</v>
      </c>
      <c r="F256" s="228" t="s">
        <v>1830</v>
      </c>
      <c r="G256" s="229" t="s">
        <v>303</v>
      </c>
      <c r="H256" s="230">
        <v>2</v>
      </c>
      <c r="I256" s="231"/>
      <c r="J256" s="232">
        <f>ROUND(I256*H256,2)</f>
        <v>0</v>
      </c>
      <c r="K256" s="233"/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0.00044999999999999999</v>
      </c>
      <c r="R256" s="236">
        <f>Q256*H256</f>
        <v>0.00089999999999999998</v>
      </c>
      <c r="S256" s="236">
        <v>0</v>
      </c>
      <c r="T256" s="236">
        <f>S256*H256</f>
        <v>0</v>
      </c>
      <c r="U256" s="23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238</v>
      </c>
      <c r="AT256" s="238" t="s">
        <v>164</v>
      </c>
      <c r="AU256" s="238" t="s">
        <v>88</v>
      </c>
      <c r="AY256" s="17" t="s">
        <v>162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86</v>
      </c>
      <c r="BK256" s="239">
        <f>ROUND(I256*H256,2)</f>
        <v>0</v>
      </c>
      <c r="BL256" s="17" t="s">
        <v>238</v>
      </c>
      <c r="BM256" s="238" t="s">
        <v>1831</v>
      </c>
    </row>
    <row r="257" s="2" customFormat="1">
      <c r="A257" s="38"/>
      <c r="B257" s="39"/>
      <c r="C257" s="40"/>
      <c r="D257" s="242" t="s">
        <v>340</v>
      </c>
      <c r="E257" s="40"/>
      <c r="F257" s="274" t="s">
        <v>1832</v>
      </c>
      <c r="G257" s="40"/>
      <c r="H257" s="40"/>
      <c r="I257" s="275"/>
      <c r="J257" s="40"/>
      <c r="K257" s="40"/>
      <c r="L257" s="44"/>
      <c r="M257" s="276"/>
      <c r="N257" s="277"/>
      <c r="O257" s="91"/>
      <c r="P257" s="91"/>
      <c r="Q257" s="91"/>
      <c r="R257" s="91"/>
      <c r="S257" s="91"/>
      <c r="T257" s="91"/>
      <c r="U257" s="92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340</v>
      </c>
      <c r="AU257" s="17" t="s">
        <v>88</v>
      </c>
    </row>
    <row r="258" s="2" customFormat="1" ht="24.15" customHeight="1">
      <c r="A258" s="38"/>
      <c r="B258" s="39"/>
      <c r="C258" s="226" t="s">
        <v>690</v>
      </c>
      <c r="D258" s="226" t="s">
        <v>164</v>
      </c>
      <c r="E258" s="227" t="s">
        <v>1833</v>
      </c>
      <c r="F258" s="228" t="s">
        <v>1834</v>
      </c>
      <c r="G258" s="229" t="s">
        <v>256</v>
      </c>
      <c r="H258" s="230">
        <v>2</v>
      </c>
      <c r="I258" s="231"/>
      <c r="J258" s="232">
        <f>ROUND(I258*H258,2)</f>
        <v>0</v>
      </c>
      <c r="K258" s="233"/>
      <c r="L258" s="44"/>
      <c r="M258" s="234" t="s">
        <v>1</v>
      </c>
      <c r="N258" s="235" t="s">
        <v>43</v>
      </c>
      <c r="O258" s="91"/>
      <c r="P258" s="236">
        <f>O258*H258</f>
        <v>0</v>
      </c>
      <c r="Q258" s="236">
        <v>0.00346</v>
      </c>
      <c r="R258" s="236">
        <f>Q258*H258</f>
        <v>0.0069199999999999999</v>
      </c>
      <c r="S258" s="236">
        <v>0</v>
      </c>
      <c r="T258" s="236">
        <f>S258*H258</f>
        <v>0</v>
      </c>
      <c r="U258" s="23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238</v>
      </c>
      <c r="AT258" s="238" t="s">
        <v>164</v>
      </c>
      <c r="AU258" s="238" t="s">
        <v>88</v>
      </c>
      <c r="AY258" s="17" t="s">
        <v>162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86</v>
      </c>
      <c r="BK258" s="239">
        <f>ROUND(I258*H258,2)</f>
        <v>0</v>
      </c>
      <c r="BL258" s="17" t="s">
        <v>238</v>
      </c>
      <c r="BM258" s="238" t="s">
        <v>1835</v>
      </c>
    </row>
    <row r="259" s="2" customFormat="1" ht="14.4" customHeight="1">
      <c r="A259" s="38"/>
      <c r="B259" s="39"/>
      <c r="C259" s="226" t="s">
        <v>694</v>
      </c>
      <c r="D259" s="226" t="s">
        <v>164</v>
      </c>
      <c r="E259" s="227" t="s">
        <v>1836</v>
      </c>
      <c r="F259" s="228" t="s">
        <v>1837</v>
      </c>
      <c r="G259" s="229" t="s">
        <v>445</v>
      </c>
      <c r="H259" s="230">
        <v>2</v>
      </c>
      <c r="I259" s="231"/>
      <c r="J259" s="232">
        <f>ROUND(I259*H259,2)</f>
        <v>0</v>
      </c>
      <c r="K259" s="233"/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0.002</v>
      </c>
      <c r="R259" s="236">
        <f>Q259*H259</f>
        <v>0.0040000000000000001</v>
      </c>
      <c r="S259" s="236">
        <v>0</v>
      </c>
      <c r="T259" s="236">
        <f>S259*H259</f>
        <v>0</v>
      </c>
      <c r="U259" s="23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238</v>
      </c>
      <c r="AT259" s="238" t="s">
        <v>164</v>
      </c>
      <c r="AU259" s="238" t="s">
        <v>88</v>
      </c>
      <c r="AY259" s="17" t="s">
        <v>162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86</v>
      </c>
      <c r="BK259" s="239">
        <f>ROUND(I259*H259,2)</f>
        <v>0</v>
      </c>
      <c r="BL259" s="17" t="s">
        <v>238</v>
      </c>
      <c r="BM259" s="238" t="s">
        <v>1838</v>
      </c>
    </row>
    <row r="260" s="2" customFormat="1" ht="62.7" customHeight="1">
      <c r="A260" s="38"/>
      <c r="B260" s="39"/>
      <c r="C260" s="226" t="s">
        <v>699</v>
      </c>
      <c r="D260" s="226" t="s">
        <v>164</v>
      </c>
      <c r="E260" s="227" t="s">
        <v>1839</v>
      </c>
      <c r="F260" s="228" t="s">
        <v>1840</v>
      </c>
      <c r="G260" s="229" t="s">
        <v>445</v>
      </c>
      <c r="H260" s="230">
        <v>1</v>
      </c>
      <c r="I260" s="231"/>
      <c r="J260" s="232">
        <f>ROUND(I260*H260,2)</f>
        <v>0</v>
      </c>
      <c r="K260" s="233"/>
      <c r="L260" s="44"/>
      <c r="M260" s="234" t="s">
        <v>1</v>
      </c>
      <c r="N260" s="235" t="s">
        <v>43</v>
      </c>
      <c r="O260" s="91"/>
      <c r="P260" s="236">
        <f>O260*H260</f>
        <v>0</v>
      </c>
      <c r="Q260" s="236">
        <v>0.00040000000000000002</v>
      </c>
      <c r="R260" s="236">
        <f>Q260*H260</f>
        <v>0.00040000000000000002</v>
      </c>
      <c r="S260" s="236">
        <v>0</v>
      </c>
      <c r="T260" s="236">
        <f>S260*H260</f>
        <v>0</v>
      </c>
      <c r="U260" s="237" t="s">
        <v>1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8" t="s">
        <v>238</v>
      </c>
      <c r="AT260" s="238" t="s">
        <v>164</v>
      </c>
      <c r="AU260" s="238" t="s">
        <v>88</v>
      </c>
      <c r="AY260" s="17" t="s">
        <v>162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7" t="s">
        <v>86</v>
      </c>
      <c r="BK260" s="239">
        <f>ROUND(I260*H260,2)</f>
        <v>0</v>
      </c>
      <c r="BL260" s="17" t="s">
        <v>238</v>
      </c>
      <c r="BM260" s="238" t="s">
        <v>1841</v>
      </c>
    </row>
    <row r="261" s="2" customFormat="1" ht="62.7" customHeight="1">
      <c r="A261" s="38"/>
      <c r="B261" s="39"/>
      <c r="C261" s="226" t="s">
        <v>703</v>
      </c>
      <c r="D261" s="226" t="s">
        <v>164</v>
      </c>
      <c r="E261" s="227" t="s">
        <v>1842</v>
      </c>
      <c r="F261" s="228" t="s">
        <v>1843</v>
      </c>
      <c r="G261" s="229" t="s">
        <v>445</v>
      </c>
      <c r="H261" s="230">
        <v>1</v>
      </c>
      <c r="I261" s="231"/>
      <c r="J261" s="232">
        <f>ROUND(I261*H261,2)</f>
        <v>0</v>
      </c>
      <c r="K261" s="233"/>
      <c r="L261" s="44"/>
      <c r="M261" s="234" t="s">
        <v>1</v>
      </c>
      <c r="N261" s="235" t="s">
        <v>43</v>
      </c>
      <c r="O261" s="91"/>
      <c r="P261" s="236">
        <f>O261*H261</f>
        <v>0</v>
      </c>
      <c r="Q261" s="236">
        <v>0.00040000000000000002</v>
      </c>
      <c r="R261" s="236">
        <f>Q261*H261</f>
        <v>0.00040000000000000002</v>
      </c>
      <c r="S261" s="236">
        <v>0</v>
      </c>
      <c r="T261" s="236">
        <f>S261*H261</f>
        <v>0</v>
      </c>
      <c r="U261" s="23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238</v>
      </c>
      <c r="AT261" s="238" t="s">
        <v>164</v>
      </c>
      <c r="AU261" s="238" t="s">
        <v>88</v>
      </c>
      <c r="AY261" s="17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86</v>
      </c>
      <c r="BK261" s="239">
        <f>ROUND(I261*H261,2)</f>
        <v>0</v>
      </c>
      <c r="BL261" s="17" t="s">
        <v>238</v>
      </c>
      <c r="BM261" s="238" t="s">
        <v>1844</v>
      </c>
    </row>
    <row r="262" s="2" customFormat="1">
      <c r="A262" s="38"/>
      <c r="B262" s="39"/>
      <c r="C262" s="40"/>
      <c r="D262" s="242" t="s">
        <v>340</v>
      </c>
      <c r="E262" s="40"/>
      <c r="F262" s="274" t="s">
        <v>1845</v>
      </c>
      <c r="G262" s="40"/>
      <c r="H262" s="40"/>
      <c r="I262" s="275"/>
      <c r="J262" s="40"/>
      <c r="K262" s="40"/>
      <c r="L262" s="44"/>
      <c r="M262" s="276"/>
      <c r="N262" s="277"/>
      <c r="O262" s="91"/>
      <c r="P262" s="91"/>
      <c r="Q262" s="91"/>
      <c r="R262" s="91"/>
      <c r="S262" s="91"/>
      <c r="T262" s="91"/>
      <c r="U262" s="92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340</v>
      </c>
      <c r="AU262" s="17" t="s">
        <v>88</v>
      </c>
    </row>
    <row r="263" s="2" customFormat="1" ht="24.15" customHeight="1">
      <c r="A263" s="38"/>
      <c r="B263" s="39"/>
      <c r="C263" s="226" t="s">
        <v>709</v>
      </c>
      <c r="D263" s="226" t="s">
        <v>164</v>
      </c>
      <c r="E263" s="227" t="s">
        <v>1846</v>
      </c>
      <c r="F263" s="228" t="s">
        <v>1847</v>
      </c>
      <c r="G263" s="229" t="s">
        <v>414</v>
      </c>
      <c r="H263" s="278"/>
      <c r="I263" s="231"/>
      <c r="J263" s="232">
        <f>ROUND(I263*H263,2)</f>
        <v>0</v>
      </c>
      <c r="K263" s="233"/>
      <c r="L263" s="44"/>
      <c r="M263" s="234" t="s">
        <v>1</v>
      </c>
      <c r="N263" s="235" t="s">
        <v>43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6">
        <f>S263*H263</f>
        <v>0</v>
      </c>
      <c r="U263" s="23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238</v>
      </c>
      <c r="AT263" s="238" t="s">
        <v>164</v>
      </c>
      <c r="AU263" s="238" t="s">
        <v>88</v>
      </c>
      <c r="AY263" s="17" t="s">
        <v>162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86</v>
      </c>
      <c r="BK263" s="239">
        <f>ROUND(I263*H263,2)</f>
        <v>0</v>
      </c>
      <c r="BL263" s="17" t="s">
        <v>238</v>
      </c>
      <c r="BM263" s="238" t="s">
        <v>1848</v>
      </c>
    </row>
    <row r="264" s="12" customFormat="1" ht="22.8" customHeight="1">
      <c r="A264" s="12"/>
      <c r="B264" s="210"/>
      <c r="C264" s="211"/>
      <c r="D264" s="212" t="s">
        <v>77</v>
      </c>
      <c r="E264" s="224" t="s">
        <v>1849</v>
      </c>
      <c r="F264" s="224" t="s">
        <v>1850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SUM(P265:P305)</f>
        <v>0</v>
      </c>
      <c r="Q264" s="218"/>
      <c r="R264" s="219">
        <f>SUM(R265:R305)</f>
        <v>0.27968999999999999</v>
      </c>
      <c r="S264" s="218"/>
      <c r="T264" s="219">
        <f>SUM(T265:T305)</f>
        <v>0.12106</v>
      </c>
      <c r="U264" s="220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88</v>
      </c>
      <c r="AT264" s="222" t="s">
        <v>77</v>
      </c>
      <c r="AU264" s="222" t="s">
        <v>86</v>
      </c>
      <c r="AY264" s="221" t="s">
        <v>162</v>
      </c>
      <c r="BK264" s="223">
        <f>SUM(BK265:BK305)</f>
        <v>0</v>
      </c>
    </row>
    <row r="265" s="2" customFormat="1" ht="14.4" customHeight="1">
      <c r="A265" s="38"/>
      <c r="B265" s="39"/>
      <c r="C265" s="226" t="s">
        <v>713</v>
      </c>
      <c r="D265" s="226" t="s">
        <v>164</v>
      </c>
      <c r="E265" s="227" t="s">
        <v>1851</v>
      </c>
      <c r="F265" s="228" t="s">
        <v>1852</v>
      </c>
      <c r="G265" s="229" t="s">
        <v>445</v>
      </c>
      <c r="H265" s="230">
        <v>4</v>
      </c>
      <c r="I265" s="231"/>
      <c r="J265" s="232">
        <f>ROUND(I265*H265,2)</f>
        <v>0</v>
      </c>
      <c r="K265" s="233"/>
      <c r="L265" s="44"/>
      <c r="M265" s="234" t="s">
        <v>1</v>
      </c>
      <c r="N265" s="235" t="s">
        <v>43</v>
      </c>
      <c r="O265" s="91"/>
      <c r="P265" s="236">
        <f>O265*H265</f>
        <v>0</v>
      </c>
      <c r="Q265" s="236">
        <v>0</v>
      </c>
      <c r="R265" s="236">
        <f>Q265*H265</f>
        <v>0</v>
      </c>
      <c r="S265" s="236">
        <v>0.01933</v>
      </c>
      <c r="T265" s="236">
        <f>S265*H265</f>
        <v>0.07732</v>
      </c>
      <c r="U265" s="23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238</v>
      </c>
      <c r="AT265" s="238" t="s">
        <v>164</v>
      </c>
      <c r="AU265" s="238" t="s">
        <v>88</v>
      </c>
      <c r="AY265" s="17" t="s">
        <v>162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86</v>
      </c>
      <c r="BK265" s="239">
        <f>ROUND(I265*H265,2)</f>
        <v>0</v>
      </c>
      <c r="BL265" s="17" t="s">
        <v>238</v>
      </c>
      <c r="BM265" s="238" t="s">
        <v>1853</v>
      </c>
    </row>
    <row r="266" s="2" customFormat="1" ht="24.15" customHeight="1">
      <c r="A266" s="38"/>
      <c r="B266" s="39"/>
      <c r="C266" s="226" t="s">
        <v>718</v>
      </c>
      <c r="D266" s="226" t="s">
        <v>164</v>
      </c>
      <c r="E266" s="227" t="s">
        <v>1854</v>
      </c>
      <c r="F266" s="228" t="s">
        <v>1855</v>
      </c>
      <c r="G266" s="229" t="s">
        <v>445</v>
      </c>
      <c r="H266" s="230">
        <v>2</v>
      </c>
      <c r="I266" s="231"/>
      <c r="J266" s="232">
        <f>ROUND(I266*H266,2)</f>
        <v>0</v>
      </c>
      <c r="K266" s="233"/>
      <c r="L266" s="44"/>
      <c r="M266" s="234" t="s">
        <v>1</v>
      </c>
      <c r="N266" s="235" t="s">
        <v>43</v>
      </c>
      <c r="O266" s="91"/>
      <c r="P266" s="236">
        <f>O266*H266</f>
        <v>0</v>
      </c>
      <c r="Q266" s="236">
        <v>0.022749999999999999</v>
      </c>
      <c r="R266" s="236">
        <f>Q266*H266</f>
        <v>0.045499999999999999</v>
      </c>
      <c r="S266" s="236">
        <v>0</v>
      </c>
      <c r="T266" s="236">
        <f>S266*H266</f>
        <v>0</v>
      </c>
      <c r="U266" s="23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8" t="s">
        <v>238</v>
      </c>
      <c r="AT266" s="238" t="s">
        <v>164</v>
      </c>
      <c r="AU266" s="238" t="s">
        <v>88</v>
      </c>
      <c r="AY266" s="17" t="s">
        <v>162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7" t="s">
        <v>86</v>
      </c>
      <c r="BK266" s="239">
        <f>ROUND(I266*H266,2)</f>
        <v>0</v>
      </c>
      <c r="BL266" s="17" t="s">
        <v>238</v>
      </c>
      <c r="BM266" s="238" t="s">
        <v>1856</v>
      </c>
    </row>
    <row r="267" s="2" customFormat="1" ht="14.4" customHeight="1">
      <c r="A267" s="38"/>
      <c r="B267" s="39"/>
      <c r="C267" s="226" t="s">
        <v>724</v>
      </c>
      <c r="D267" s="226" t="s">
        <v>164</v>
      </c>
      <c r="E267" s="227" t="s">
        <v>1857</v>
      </c>
      <c r="F267" s="228" t="s">
        <v>1858</v>
      </c>
      <c r="G267" s="229" t="s">
        <v>256</v>
      </c>
      <c r="H267" s="230">
        <v>1</v>
      </c>
      <c r="I267" s="231"/>
      <c r="J267" s="232">
        <f>ROUND(I267*H267,2)</f>
        <v>0</v>
      </c>
      <c r="K267" s="233"/>
      <c r="L267" s="44"/>
      <c r="M267" s="234" t="s">
        <v>1</v>
      </c>
      <c r="N267" s="235" t="s">
        <v>43</v>
      </c>
      <c r="O267" s="91"/>
      <c r="P267" s="236">
        <f>O267*H267</f>
        <v>0</v>
      </c>
      <c r="Q267" s="236">
        <v>0.00247</v>
      </c>
      <c r="R267" s="236">
        <f>Q267*H267</f>
        <v>0.00247</v>
      </c>
      <c r="S267" s="236">
        <v>0</v>
      </c>
      <c r="T267" s="236">
        <f>S267*H267</f>
        <v>0</v>
      </c>
      <c r="U267" s="237" t="s">
        <v>1</v>
      </c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238</v>
      </c>
      <c r="AT267" s="238" t="s">
        <v>164</v>
      </c>
      <c r="AU267" s="238" t="s">
        <v>88</v>
      </c>
      <c r="AY267" s="17" t="s">
        <v>162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86</v>
      </c>
      <c r="BK267" s="239">
        <f>ROUND(I267*H267,2)</f>
        <v>0</v>
      </c>
      <c r="BL267" s="17" t="s">
        <v>238</v>
      </c>
      <c r="BM267" s="238" t="s">
        <v>1859</v>
      </c>
    </row>
    <row r="268" s="2" customFormat="1" ht="24.15" customHeight="1">
      <c r="A268" s="38"/>
      <c r="B268" s="39"/>
      <c r="C268" s="252" t="s">
        <v>730</v>
      </c>
      <c r="D268" s="252" t="s">
        <v>218</v>
      </c>
      <c r="E268" s="253" t="s">
        <v>1860</v>
      </c>
      <c r="F268" s="254" t="s">
        <v>1861</v>
      </c>
      <c r="G268" s="255" t="s">
        <v>256</v>
      </c>
      <c r="H268" s="256">
        <v>1</v>
      </c>
      <c r="I268" s="257"/>
      <c r="J268" s="258">
        <f>ROUND(I268*H268,2)</f>
        <v>0</v>
      </c>
      <c r="K268" s="259"/>
      <c r="L268" s="260"/>
      <c r="M268" s="261" t="s">
        <v>1</v>
      </c>
      <c r="N268" s="262" t="s">
        <v>43</v>
      </c>
      <c r="O268" s="91"/>
      <c r="P268" s="236">
        <f>O268*H268</f>
        <v>0</v>
      </c>
      <c r="Q268" s="236">
        <v>0.021899999999999999</v>
      </c>
      <c r="R268" s="236">
        <f>Q268*H268</f>
        <v>0.021899999999999999</v>
      </c>
      <c r="S268" s="236">
        <v>0</v>
      </c>
      <c r="T268" s="236">
        <f>S268*H268</f>
        <v>0</v>
      </c>
      <c r="U268" s="237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323</v>
      </c>
      <c r="AT268" s="238" t="s">
        <v>218</v>
      </c>
      <c r="AU268" s="238" t="s">
        <v>88</v>
      </c>
      <c r="AY268" s="17" t="s">
        <v>162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86</v>
      </c>
      <c r="BK268" s="239">
        <f>ROUND(I268*H268,2)</f>
        <v>0</v>
      </c>
      <c r="BL268" s="17" t="s">
        <v>238</v>
      </c>
      <c r="BM268" s="238" t="s">
        <v>1862</v>
      </c>
    </row>
    <row r="269" s="2" customFormat="1" ht="24.15" customHeight="1">
      <c r="A269" s="38"/>
      <c r="B269" s="39"/>
      <c r="C269" s="226" t="s">
        <v>735</v>
      </c>
      <c r="D269" s="226" t="s">
        <v>164</v>
      </c>
      <c r="E269" s="227" t="s">
        <v>1863</v>
      </c>
      <c r="F269" s="228" t="s">
        <v>1864</v>
      </c>
      <c r="G269" s="229" t="s">
        <v>445</v>
      </c>
      <c r="H269" s="230">
        <v>2</v>
      </c>
      <c r="I269" s="231"/>
      <c r="J269" s="232">
        <f>ROUND(I269*H269,2)</f>
        <v>0</v>
      </c>
      <c r="K269" s="233"/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0.01908</v>
      </c>
      <c r="R269" s="236">
        <f>Q269*H269</f>
        <v>0.038159999999999999</v>
      </c>
      <c r="S269" s="236">
        <v>0</v>
      </c>
      <c r="T269" s="236">
        <f>S269*H269</f>
        <v>0</v>
      </c>
      <c r="U269" s="23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238</v>
      </c>
      <c r="AT269" s="238" t="s">
        <v>164</v>
      </c>
      <c r="AU269" s="238" t="s">
        <v>88</v>
      </c>
      <c r="AY269" s="17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86</v>
      </c>
      <c r="BK269" s="239">
        <f>ROUND(I269*H269,2)</f>
        <v>0</v>
      </c>
      <c r="BL269" s="17" t="s">
        <v>238</v>
      </c>
      <c r="BM269" s="238" t="s">
        <v>1865</v>
      </c>
    </row>
    <row r="270" s="2" customFormat="1" ht="14.4" customHeight="1">
      <c r="A270" s="38"/>
      <c r="B270" s="39"/>
      <c r="C270" s="226" t="s">
        <v>741</v>
      </c>
      <c r="D270" s="226" t="s">
        <v>164</v>
      </c>
      <c r="E270" s="227" t="s">
        <v>1866</v>
      </c>
      <c r="F270" s="228" t="s">
        <v>1867</v>
      </c>
      <c r="G270" s="229" t="s">
        <v>256</v>
      </c>
      <c r="H270" s="230">
        <v>2</v>
      </c>
      <c r="I270" s="231"/>
      <c r="J270" s="232">
        <f>ROUND(I270*H270,2)</f>
        <v>0</v>
      </c>
      <c r="K270" s="233"/>
      <c r="L270" s="44"/>
      <c r="M270" s="234" t="s">
        <v>1</v>
      </c>
      <c r="N270" s="235" t="s">
        <v>43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0.019460000000000002</v>
      </c>
      <c r="T270" s="236">
        <f>S270*H270</f>
        <v>0.038920000000000003</v>
      </c>
      <c r="U270" s="237" t="s">
        <v>1</v>
      </c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238</v>
      </c>
      <c r="AT270" s="238" t="s">
        <v>164</v>
      </c>
      <c r="AU270" s="238" t="s">
        <v>88</v>
      </c>
      <c r="AY270" s="17" t="s">
        <v>162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86</v>
      </c>
      <c r="BK270" s="239">
        <f>ROUND(I270*H270,2)</f>
        <v>0</v>
      </c>
      <c r="BL270" s="17" t="s">
        <v>238</v>
      </c>
      <c r="BM270" s="238" t="s">
        <v>1868</v>
      </c>
    </row>
    <row r="271" s="2" customFormat="1" ht="24.15" customHeight="1">
      <c r="A271" s="38"/>
      <c r="B271" s="39"/>
      <c r="C271" s="226" t="s">
        <v>746</v>
      </c>
      <c r="D271" s="226" t="s">
        <v>164</v>
      </c>
      <c r="E271" s="227" t="s">
        <v>1869</v>
      </c>
      <c r="F271" s="228" t="s">
        <v>1870</v>
      </c>
      <c r="G271" s="229" t="s">
        <v>256</v>
      </c>
      <c r="H271" s="230">
        <v>2</v>
      </c>
      <c r="I271" s="231"/>
      <c r="J271" s="232">
        <f>ROUND(I271*H271,2)</f>
        <v>0</v>
      </c>
      <c r="K271" s="233"/>
      <c r="L271" s="44"/>
      <c r="M271" s="234" t="s">
        <v>1</v>
      </c>
      <c r="N271" s="235" t="s">
        <v>43</v>
      </c>
      <c r="O271" s="91"/>
      <c r="P271" s="236">
        <f>O271*H271</f>
        <v>0</v>
      </c>
      <c r="Q271" s="236">
        <v>0.014579999999999999</v>
      </c>
      <c r="R271" s="236">
        <f>Q271*H271</f>
        <v>0.029159999999999998</v>
      </c>
      <c r="S271" s="236">
        <v>0</v>
      </c>
      <c r="T271" s="236">
        <f>S271*H271</f>
        <v>0</v>
      </c>
      <c r="U271" s="237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238</v>
      </c>
      <c r="AT271" s="238" t="s">
        <v>164</v>
      </c>
      <c r="AU271" s="238" t="s">
        <v>88</v>
      </c>
      <c r="AY271" s="17" t="s">
        <v>162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86</v>
      </c>
      <c r="BK271" s="239">
        <f>ROUND(I271*H271,2)</f>
        <v>0</v>
      </c>
      <c r="BL271" s="17" t="s">
        <v>238</v>
      </c>
      <c r="BM271" s="238" t="s">
        <v>1871</v>
      </c>
    </row>
    <row r="272" s="2" customFormat="1" ht="37.8" customHeight="1">
      <c r="A272" s="38"/>
      <c r="B272" s="39"/>
      <c r="C272" s="226" t="s">
        <v>752</v>
      </c>
      <c r="D272" s="226" t="s">
        <v>164</v>
      </c>
      <c r="E272" s="227" t="s">
        <v>1872</v>
      </c>
      <c r="F272" s="228" t="s">
        <v>1873</v>
      </c>
      <c r="G272" s="229" t="s">
        <v>256</v>
      </c>
      <c r="H272" s="230">
        <v>1</v>
      </c>
      <c r="I272" s="231"/>
      <c r="J272" s="232">
        <f>ROUND(I272*H272,2)</f>
        <v>0</v>
      </c>
      <c r="K272" s="233"/>
      <c r="L272" s="44"/>
      <c r="M272" s="234" t="s">
        <v>1</v>
      </c>
      <c r="N272" s="235" t="s">
        <v>43</v>
      </c>
      <c r="O272" s="91"/>
      <c r="P272" s="236">
        <f>O272*H272</f>
        <v>0</v>
      </c>
      <c r="Q272" s="236">
        <v>0.014579999999999999</v>
      </c>
      <c r="R272" s="236">
        <f>Q272*H272</f>
        <v>0.014579999999999999</v>
      </c>
      <c r="S272" s="236">
        <v>0</v>
      </c>
      <c r="T272" s="236">
        <f>S272*H272</f>
        <v>0</v>
      </c>
      <c r="U272" s="237" t="s">
        <v>1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238</v>
      </c>
      <c r="AT272" s="238" t="s">
        <v>164</v>
      </c>
      <c r="AU272" s="238" t="s">
        <v>88</v>
      </c>
      <c r="AY272" s="17" t="s">
        <v>162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86</v>
      </c>
      <c r="BK272" s="239">
        <f>ROUND(I272*H272,2)</f>
        <v>0</v>
      </c>
      <c r="BL272" s="17" t="s">
        <v>238</v>
      </c>
      <c r="BM272" s="238" t="s">
        <v>1874</v>
      </c>
    </row>
    <row r="273" s="2" customFormat="1">
      <c r="A273" s="38"/>
      <c r="B273" s="39"/>
      <c r="C273" s="40"/>
      <c r="D273" s="242" t="s">
        <v>340</v>
      </c>
      <c r="E273" s="40"/>
      <c r="F273" s="274" t="s">
        <v>1875</v>
      </c>
      <c r="G273" s="40"/>
      <c r="H273" s="40"/>
      <c r="I273" s="275"/>
      <c r="J273" s="40"/>
      <c r="K273" s="40"/>
      <c r="L273" s="44"/>
      <c r="M273" s="276"/>
      <c r="N273" s="277"/>
      <c r="O273" s="91"/>
      <c r="P273" s="91"/>
      <c r="Q273" s="91"/>
      <c r="R273" s="91"/>
      <c r="S273" s="91"/>
      <c r="T273" s="91"/>
      <c r="U273" s="92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340</v>
      </c>
      <c r="AU273" s="17" t="s">
        <v>88</v>
      </c>
    </row>
    <row r="274" s="2" customFormat="1" ht="62.7" customHeight="1">
      <c r="A274" s="38"/>
      <c r="B274" s="39"/>
      <c r="C274" s="226" t="s">
        <v>756</v>
      </c>
      <c r="D274" s="226" t="s">
        <v>164</v>
      </c>
      <c r="E274" s="227" t="s">
        <v>1876</v>
      </c>
      <c r="F274" s="228" t="s">
        <v>1877</v>
      </c>
      <c r="G274" s="229" t="s">
        <v>256</v>
      </c>
      <c r="H274" s="230">
        <v>1</v>
      </c>
      <c r="I274" s="231"/>
      <c r="J274" s="232">
        <f>ROUND(I274*H274,2)</f>
        <v>0</v>
      </c>
      <c r="K274" s="233"/>
      <c r="L274" s="44"/>
      <c r="M274" s="234" t="s">
        <v>1</v>
      </c>
      <c r="N274" s="235" t="s">
        <v>43</v>
      </c>
      <c r="O274" s="91"/>
      <c r="P274" s="236">
        <f>O274*H274</f>
        <v>0</v>
      </c>
      <c r="Q274" s="236">
        <v>0.00084999999999999995</v>
      </c>
      <c r="R274" s="236">
        <f>Q274*H274</f>
        <v>0.00084999999999999995</v>
      </c>
      <c r="S274" s="236">
        <v>0</v>
      </c>
      <c r="T274" s="236">
        <f>S274*H274</f>
        <v>0</v>
      </c>
      <c r="U274" s="237" t="s">
        <v>1</v>
      </c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238</v>
      </c>
      <c r="AT274" s="238" t="s">
        <v>164</v>
      </c>
      <c r="AU274" s="238" t="s">
        <v>88</v>
      </c>
      <c r="AY274" s="17" t="s">
        <v>162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86</v>
      </c>
      <c r="BK274" s="239">
        <f>ROUND(I274*H274,2)</f>
        <v>0</v>
      </c>
      <c r="BL274" s="17" t="s">
        <v>238</v>
      </c>
      <c r="BM274" s="238" t="s">
        <v>1878</v>
      </c>
    </row>
    <row r="275" s="2" customFormat="1" ht="24.15" customHeight="1">
      <c r="A275" s="38"/>
      <c r="B275" s="39"/>
      <c r="C275" s="226" t="s">
        <v>1187</v>
      </c>
      <c r="D275" s="226" t="s">
        <v>164</v>
      </c>
      <c r="E275" s="227" t="s">
        <v>1879</v>
      </c>
      <c r="F275" s="228" t="s">
        <v>1880</v>
      </c>
      <c r="G275" s="229" t="s">
        <v>445</v>
      </c>
      <c r="H275" s="230">
        <v>1</v>
      </c>
      <c r="I275" s="231"/>
      <c r="J275" s="232">
        <f>ROUND(I275*H275,2)</f>
        <v>0</v>
      </c>
      <c r="K275" s="233"/>
      <c r="L275" s="44"/>
      <c r="M275" s="234" t="s">
        <v>1</v>
      </c>
      <c r="N275" s="235" t="s">
        <v>43</v>
      </c>
      <c r="O275" s="91"/>
      <c r="P275" s="236">
        <f>O275*H275</f>
        <v>0</v>
      </c>
      <c r="Q275" s="236">
        <v>0.0147</v>
      </c>
      <c r="R275" s="236">
        <f>Q275*H275</f>
        <v>0.0147</v>
      </c>
      <c r="S275" s="236">
        <v>0</v>
      </c>
      <c r="T275" s="236">
        <f>S275*H275</f>
        <v>0</v>
      </c>
      <c r="U275" s="237" t="s">
        <v>1</v>
      </c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238</v>
      </c>
      <c r="AT275" s="238" t="s">
        <v>164</v>
      </c>
      <c r="AU275" s="238" t="s">
        <v>88</v>
      </c>
      <c r="AY275" s="17" t="s">
        <v>162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86</v>
      </c>
      <c r="BK275" s="239">
        <f>ROUND(I275*H275,2)</f>
        <v>0</v>
      </c>
      <c r="BL275" s="17" t="s">
        <v>238</v>
      </c>
      <c r="BM275" s="238" t="s">
        <v>1881</v>
      </c>
    </row>
    <row r="276" s="2" customFormat="1" ht="24.15" customHeight="1">
      <c r="A276" s="38"/>
      <c r="B276" s="39"/>
      <c r="C276" s="226" t="s">
        <v>1192</v>
      </c>
      <c r="D276" s="226" t="s">
        <v>164</v>
      </c>
      <c r="E276" s="227" t="s">
        <v>1882</v>
      </c>
      <c r="F276" s="228" t="s">
        <v>1883</v>
      </c>
      <c r="G276" s="229" t="s">
        <v>445</v>
      </c>
      <c r="H276" s="230">
        <v>1</v>
      </c>
      <c r="I276" s="231"/>
      <c r="J276" s="232">
        <f>ROUND(I276*H276,2)</f>
        <v>0</v>
      </c>
      <c r="K276" s="233"/>
      <c r="L276" s="44"/>
      <c r="M276" s="234" t="s">
        <v>1</v>
      </c>
      <c r="N276" s="235" t="s">
        <v>43</v>
      </c>
      <c r="O276" s="91"/>
      <c r="P276" s="236">
        <f>O276*H276</f>
        <v>0</v>
      </c>
      <c r="Q276" s="236">
        <v>0.072340000000000002</v>
      </c>
      <c r="R276" s="236">
        <f>Q276*H276</f>
        <v>0.072340000000000002</v>
      </c>
      <c r="S276" s="236">
        <v>0</v>
      </c>
      <c r="T276" s="236">
        <f>S276*H276</f>
        <v>0</v>
      </c>
      <c r="U276" s="23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238</v>
      </c>
      <c r="AT276" s="238" t="s">
        <v>164</v>
      </c>
      <c r="AU276" s="238" t="s">
        <v>88</v>
      </c>
      <c r="AY276" s="17" t="s">
        <v>162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86</v>
      </c>
      <c r="BK276" s="239">
        <f>ROUND(I276*H276,2)</f>
        <v>0</v>
      </c>
      <c r="BL276" s="17" t="s">
        <v>238</v>
      </c>
      <c r="BM276" s="238" t="s">
        <v>1884</v>
      </c>
    </row>
    <row r="277" s="2" customFormat="1" ht="14.4" customHeight="1">
      <c r="A277" s="38"/>
      <c r="B277" s="39"/>
      <c r="C277" s="226" t="s">
        <v>1198</v>
      </c>
      <c r="D277" s="226" t="s">
        <v>164</v>
      </c>
      <c r="E277" s="227" t="s">
        <v>1885</v>
      </c>
      <c r="F277" s="228" t="s">
        <v>1886</v>
      </c>
      <c r="G277" s="229" t="s">
        <v>445</v>
      </c>
      <c r="H277" s="230">
        <v>2</v>
      </c>
      <c r="I277" s="231"/>
      <c r="J277" s="232">
        <f>ROUND(I277*H277,2)</f>
        <v>0</v>
      </c>
      <c r="K277" s="233"/>
      <c r="L277" s="44"/>
      <c r="M277" s="234" t="s">
        <v>1</v>
      </c>
      <c r="N277" s="235" t="s">
        <v>43</v>
      </c>
      <c r="O277" s="91"/>
      <c r="P277" s="236">
        <f>O277*H277</f>
        <v>0</v>
      </c>
      <c r="Q277" s="236">
        <v>0</v>
      </c>
      <c r="R277" s="236">
        <f>Q277*H277</f>
        <v>0</v>
      </c>
      <c r="S277" s="236">
        <v>0.00156</v>
      </c>
      <c r="T277" s="236">
        <f>S277*H277</f>
        <v>0.0031199999999999999</v>
      </c>
      <c r="U277" s="237" t="s">
        <v>1</v>
      </c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238</v>
      </c>
      <c r="AT277" s="238" t="s">
        <v>164</v>
      </c>
      <c r="AU277" s="238" t="s">
        <v>88</v>
      </c>
      <c r="AY277" s="17" t="s">
        <v>162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86</v>
      </c>
      <c r="BK277" s="239">
        <f>ROUND(I277*H277,2)</f>
        <v>0</v>
      </c>
      <c r="BL277" s="17" t="s">
        <v>238</v>
      </c>
      <c r="BM277" s="238" t="s">
        <v>1887</v>
      </c>
    </row>
    <row r="278" s="2" customFormat="1" ht="24.15" customHeight="1">
      <c r="A278" s="38"/>
      <c r="B278" s="39"/>
      <c r="C278" s="226" t="s">
        <v>1202</v>
      </c>
      <c r="D278" s="226" t="s">
        <v>164</v>
      </c>
      <c r="E278" s="227" t="s">
        <v>1888</v>
      </c>
      <c r="F278" s="228" t="s">
        <v>1889</v>
      </c>
      <c r="G278" s="229" t="s">
        <v>445</v>
      </c>
      <c r="H278" s="230">
        <v>1</v>
      </c>
      <c r="I278" s="231"/>
      <c r="J278" s="232">
        <f>ROUND(I278*H278,2)</f>
        <v>0</v>
      </c>
      <c r="K278" s="233"/>
      <c r="L278" s="44"/>
      <c r="M278" s="234" t="s">
        <v>1</v>
      </c>
      <c r="N278" s="235" t="s">
        <v>43</v>
      </c>
      <c r="O278" s="91"/>
      <c r="P278" s="236">
        <f>O278*H278</f>
        <v>0</v>
      </c>
      <c r="Q278" s="236">
        <v>0.0020799999999999998</v>
      </c>
      <c r="R278" s="236">
        <f>Q278*H278</f>
        <v>0.0020799999999999998</v>
      </c>
      <c r="S278" s="236">
        <v>0</v>
      </c>
      <c r="T278" s="236">
        <f>S278*H278</f>
        <v>0</v>
      </c>
      <c r="U278" s="237" t="s">
        <v>1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238</v>
      </c>
      <c r="AT278" s="238" t="s">
        <v>164</v>
      </c>
      <c r="AU278" s="238" t="s">
        <v>88</v>
      </c>
      <c r="AY278" s="17" t="s">
        <v>162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86</v>
      </c>
      <c r="BK278" s="239">
        <f>ROUND(I278*H278,2)</f>
        <v>0</v>
      </c>
      <c r="BL278" s="17" t="s">
        <v>238</v>
      </c>
      <c r="BM278" s="238" t="s">
        <v>1890</v>
      </c>
    </row>
    <row r="279" s="2" customFormat="1" ht="24.15" customHeight="1">
      <c r="A279" s="38"/>
      <c r="B279" s="39"/>
      <c r="C279" s="226" t="s">
        <v>1208</v>
      </c>
      <c r="D279" s="226" t="s">
        <v>164</v>
      </c>
      <c r="E279" s="227" t="s">
        <v>1891</v>
      </c>
      <c r="F279" s="228" t="s">
        <v>1892</v>
      </c>
      <c r="G279" s="229" t="s">
        <v>256</v>
      </c>
      <c r="H279" s="230">
        <v>2</v>
      </c>
      <c r="I279" s="231"/>
      <c r="J279" s="232">
        <f>ROUND(I279*H279,2)</f>
        <v>0</v>
      </c>
      <c r="K279" s="233"/>
      <c r="L279" s="44"/>
      <c r="M279" s="234" t="s">
        <v>1</v>
      </c>
      <c r="N279" s="235" t="s">
        <v>43</v>
      </c>
      <c r="O279" s="91"/>
      <c r="P279" s="236">
        <f>O279*H279</f>
        <v>0</v>
      </c>
      <c r="Q279" s="236">
        <v>0.00142</v>
      </c>
      <c r="R279" s="236">
        <f>Q279*H279</f>
        <v>0.0028400000000000001</v>
      </c>
      <c r="S279" s="236">
        <v>0</v>
      </c>
      <c r="T279" s="236">
        <f>S279*H279</f>
        <v>0</v>
      </c>
      <c r="U279" s="237" t="s">
        <v>1</v>
      </c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8" t="s">
        <v>238</v>
      </c>
      <c r="AT279" s="238" t="s">
        <v>164</v>
      </c>
      <c r="AU279" s="238" t="s">
        <v>88</v>
      </c>
      <c r="AY279" s="17" t="s">
        <v>162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7" t="s">
        <v>86</v>
      </c>
      <c r="BK279" s="239">
        <f>ROUND(I279*H279,2)</f>
        <v>0</v>
      </c>
      <c r="BL279" s="17" t="s">
        <v>238</v>
      </c>
      <c r="BM279" s="238" t="s">
        <v>1893</v>
      </c>
    </row>
    <row r="280" s="2" customFormat="1" ht="24.15" customHeight="1">
      <c r="A280" s="38"/>
      <c r="B280" s="39"/>
      <c r="C280" s="226" t="s">
        <v>1213</v>
      </c>
      <c r="D280" s="226" t="s">
        <v>164</v>
      </c>
      <c r="E280" s="227" t="s">
        <v>1894</v>
      </c>
      <c r="F280" s="228" t="s">
        <v>1895</v>
      </c>
      <c r="G280" s="229" t="s">
        <v>445</v>
      </c>
      <c r="H280" s="230">
        <v>1</v>
      </c>
      <c r="I280" s="231"/>
      <c r="J280" s="232">
        <f>ROUND(I280*H280,2)</f>
        <v>0</v>
      </c>
      <c r="K280" s="233"/>
      <c r="L280" s="44"/>
      <c r="M280" s="234" t="s">
        <v>1</v>
      </c>
      <c r="N280" s="235" t="s">
        <v>43</v>
      </c>
      <c r="O280" s="91"/>
      <c r="P280" s="236">
        <f>O280*H280</f>
        <v>0</v>
      </c>
      <c r="Q280" s="236">
        <v>0.0018</v>
      </c>
      <c r="R280" s="236">
        <f>Q280*H280</f>
        <v>0.0018</v>
      </c>
      <c r="S280" s="236">
        <v>0</v>
      </c>
      <c r="T280" s="236">
        <f>S280*H280</f>
        <v>0</v>
      </c>
      <c r="U280" s="237" t="s">
        <v>1</v>
      </c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238</v>
      </c>
      <c r="AT280" s="238" t="s">
        <v>164</v>
      </c>
      <c r="AU280" s="238" t="s">
        <v>88</v>
      </c>
      <c r="AY280" s="17" t="s">
        <v>162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86</v>
      </c>
      <c r="BK280" s="239">
        <f>ROUND(I280*H280,2)</f>
        <v>0</v>
      </c>
      <c r="BL280" s="17" t="s">
        <v>238</v>
      </c>
      <c r="BM280" s="238" t="s">
        <v>1896</v>
      </c>
    </row>
    <row r="281" s="2" customFormat="1">
      <c r="A281" s="38"/>
      <c r="B281" s="39"/>
      <c r="C281" s="40"/>
      <c r="D281" s="242" t="s">
        <v>340</v>
      </c>
      <c r="E281" s="40"/>
      <c r="F281" s="274" t="s">
        <v>1875</v>
      </c>
      <c r="G281" s="40"/>
      <c r="H281" s="40"/>
      <c r="I281" s="275"/>
      <c r="J281" s="40"/>
      <c r="K281" s="40"/>
      <c r="L281" s="44"/>
      <c r="M281" s="276"/>
      <c r="N281" s="277"/>
      <c r="O281" s="91"/>
      <c r="P281" s="91"/>
      <c r="Q281" s="91"/>
      <c r="R281" s="91"/>
      <c r="S281" s="91"/>
      <c r="T281" s="91"/>
      <c r="U281" s="92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340</v>
      </c>
      <c r="AU281" s="17" t="s">
        <v>88</v>
      </c>
    </row>
    <row r="282" s="2" customFormat="1" ht="14.4" customHeight="1">
      <c r="A282" s="38"/>
      <c r="B282" s="39"/>
      <c r="C282" s="226" t="s">
        <v>1218</v>
      </c>
      <c r="D282" s="226" t="s">
        <v>164</v>
      </c>
      <c r="E282" s="227" t="s">
        <v>1897</v>
      </c>
      <c r="F282" s="228" t="s">
        <v>1898</v>
      </c>
      <c r="G282" s="229" t="s">
        <v>256</v>
      </c>
      <c r="H282" s="230">
        <v>2</v>
      </c>
      <c r="I282" s="231"/>
      <c r="J282" s="232">
        <f>ROUND(I282*H282,2)</f>
        <v>0</v>
      </c>
      <c r="K282" s="233"/>
      <c r="L282" s="44"/>
      <c r="M282" s="234" t="s">
        <v>1</v>
      </c>
      <c r="N282" s="235" t="s">
        <v>43</v>
      </c>
      <c r="O282" s="91"/>
      <c r="P282" s="236">
        <f>O282*H282</f>
        <v>0</v>
      </c>
      <c r="Q282" s="236">
        <v>0</v>
      </c>
      <c r="R282" s="236">
        <f>Q282*H282</f>
        <v>0</v>
      </c>
      <c r="S282" s="236">
        <v>0.00084999999999999995</v>
      </c>
      <c r="T282" s="236">
        <f>S282*H282</f>
        <v>0.0016999999999999999</v>
      </c>
      <c r="U282" s="237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238</v>
      </c>
      <c r="AT282" s="238" t="s">
        <v>164</v>
      </c>
      <c r="AU282" s="238" t="s">
        <v>88</v>
      </c>
      <c r="AY282" s="17" t="s">
        <v>162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86</v>
      </c>
      <c r="BK282" s="239">
        <f>ROUND(I282*H282,2)</f>
        <v>0</v>
      </c>
      <c r="BL282" s="17" t="s">
        <v>238</v>
      </c>
      <c r="BM282" s="238" t="s">
        <v>1899</v>
      </c>
    </row>
    <row r="283" s="2" customFormat="1" ht="14.4" customHeight="1">
      <c r="A283" s="38"/>
      <c r="B283" s="39"/>
      <c r="C283" s="226" t="s">
        <v>1223</v>
      </c>
      <c r="D283" s="226" t="s">
        <v>164</v>
      </c>
      <c r="E283" s="227" t="s">
        <v>1900</v>
      </c>
      <c r="F283" s="228" t="s">
        <v>1901</v>
      </c>
      <c r="G283" s="229" t="s">
        <v>256</v>
      </c>
      <c r="H283" s="230">
        <v>3</v>
      </c>
      <c r="I283" s="231"/>
      <c r="J283" s="232">
        <f>ROUND(I283*H283,2)</f>
        <v>0</v>
      </c>
      <c r="K283" s="233"/>
      <c r="L283" s="44"/>
      <c r="M283" s="234" t="s">
        <v>1</v>
      </c>
      <c r="N283" s="235" t="s">
        <v>43</v>
      </c>
      <c r="O283" s="91"/>
      <c r="P283" s="236">
        <f>O283*H283</f>
        <v>0</v>
      </c>
      <c r="Q283" s="236">
        <v>0.00023000000000000001</v>
      </c>
      <c r="R283" s="236">
        <f>Q283*H283</f>
        <v>0.00069000000000000008</v>
      </c>
      <c r="S283" s="236">
        <v>0</v>
      </c>
      <c r="T283" s="236">
        <f>S283*H283</f>
        <v>0</v>
      </c>
      <c r="U283" s="237" t="s">
        <v>1</v>
      </c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8" t="s">
        <v>238</v>
      </c>
      <c r="AT283" s="238" t="s">
        <v>164</v>
      </c>
      <c r="AU283" s="238" t="s">
        <v>88</v>
      </c>
      <c r="AY283" s="17" t="s">
        <v>162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7" t="s">
        <v>86</v>
      </c>
      <c r="BK283" s="239">
        <f>ROUND(I283*H283,2)</f>
        <v>0</v>
      </c>
      <c r="BL283" s="17" t="s">
        <v>238</v>
      </c>
      <c r="BM283" s="238" t="s">
        <v>1902</v>
      </c>
    </row>
    <row r="284" s="2" customFormat="1" ht="14.4" customHeight="1">
      <c r="A284" s="38"/>
      <c r="B284" s="39"/>
      <c r="C284" s="226" t="s">
        <v>1228</v>
      </c>
      <c r="D284" s="226" t="s">
        <v>164</v>
      </c>
      <c r="E284" s="227" t="s">
        <v>1903</v>
      </c>
      <c r="F284" s="228" t="s">
        <v>1904</v>
      </c>
      <c r="G284" s="229" t="s">
        <v>256</v>
      </c>
      <c r="H284" s="230">
        <v>2</v>
      </c>
      <c r="I284" s="231"/>
      <c r="J284" s="232">
        <f>ROUND(I284*H284,2)</f>
        <v>0</v>
      </c>
      <c r="K284" s="233"/>
      <c r="L284" s="44"/>
      <c r="M284" s="234" t="s">
        <v>1</v>
      </c>
      <c r="N284" s="235" t="s">
        <v>43</v>
      </c>
      <c r="O284" s="91"/>
      <c r="P284" s="236">
        <f>O284*H284</f>
        <v>0</v>
      </c>
      <c r="Q284" s="236">
        <v>0.00027999999999999998</v>
      </c>
      <c r="R284" s="236">
        <f>Q284*H284</f>
        <v>0.00055999999999999995</v>
      </c>
      <c r="S284" s="236">
        <v>0</v>
      </c>
      <c r="T284" s="236">
        <f>S284*H284</f>
        <v>0</v>
      </c>
      <c r="U284" s="23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238</v>
      </c>
      <c r="AT284" s="238" t="s">
        <v>164</v>
      </c>
      <c r="AU284" s="238" t="s">
        <v>88</v>
      </c>
      <c r="AY284" s="17" t="s">
        <v>162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86</v>
      </c>
      <c r="BK284" s="239">
        <f>ROUND(I284*H284,2)</f>
        <v>0</v>
      </c>
      <c r="BL284" s="17" t="s">
        <v>238</v>
      </c>
      <c r="BM284" s="238" t="s">
        <v>1905</v>
      </c>
    </row>
    <row r="285" s="2" customFormat="1" ht="14.4" customHeight="1">
      <c r="A285" s="38"/>
      <c r="B285" s="39"/>
      <c r="C285" s="226" t="s">
        <v>1233</v>
      </c>
      <c r="D285" s="226" t="s">
        <v>164</v>
      </c>
      <c r="E285" s="227" t="s">
        <v>1906</v>
      </c>
      <c r="F285" s="228" t="s">
        <v>1907</v>
      </c>
      <c r="G285" s="229" t="s">
        <v>445</v>
      </c>
      <c r="H285" s="230">
        <v>2</v>
      </c>
      <c r="I285" s="231"/>
      <c r="J285" s="232">
        <f>ROUND(I285*H285,2)</f>
        <v>0</v>
      </c>
      <c r="K285" s="233"/>
      <c r="L285" s="44"/>
      <c r="M285" s="234" t="s">
        <v>1</v>
      </c>
      <c r="N285" s="235" t="s">
        <v>43</v>
      </c>
      <c r="O285" s="91"/>
      <c r="P285" s="236">
        <f>O285*H285</f>
        <v>0</v>
      </c>
      <c r="Q285" s="236">
        <v>0.00084999999999999995</v>
      </c>
      <c r="R285" s="236">
        <f>Q285*H285</f>
        <v>0.0016999999999999999</v>
      </c>
      <c r="S285" s="236">
        <v>0</v>
      </c>
      <c r="T285" s="236">
        <f>S285*H285</f>
        <v>0</v>
      </c>
      <c r="U285" s="237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238</v>
      </c>
      <c r="AT285" s="238" t="s">
        <v>164</v>
      </c>
      <c r="AU285" s="238" t="s">
        <v>88</v>
      </c>
      <c r="AY285" s="17" t="s">
        <v>162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86</v>
      </c>
      <c r="BK285" s="239">
        <f>ROUND(I285*H285,2)</f>
        <v>0</v>
      </c>
      <c r="BL285" s="17" t="s">
        <v>238</v>
      </c>
      <c r="BM285" s="238" t="s">
        <v>1908</v>
      </c>
    </row>
    <row r="286" s="2" customFormat="1" ht="14.4" customHeight="1">
      <c r="A286" s="38"/>
      <c r="B286" s="39"/>
      <c r="C286" s="226" t="s">
        <v>1237</v>
      </c>
      <c r="D286" s="226" t="s">
        <v>164</v>
      </c>
      <c r="E286" s="227" t="s">
        <v>1909</v>
      </c>
      <c r="F286" s="228" t="s">
        <v>1910</v>
      </c>
      <c r="G286" s="229" t="s">
        <v>445</v>
      </c>
      <c r="H286" s="230">
        <v>1</v>
      </c>
      <c r="I286" s="231"/>
      <c r="J286" s="232">
        <f>ROUND(I286*H286,2)</f>
        <v>0</v>
      </c>
      <c r="K286" s="233"/>
      <c r="L286" s="44"/>
      <c r="M286" s="234" t="s">
        <v>1</v>
      </c>
      <c r="N286" s="235" t="s">
        <v>43</v>
      </c>
      <c r="O286" s="91"/>
      <c r="P286" s="236">
        <f>O286*H286</f>
        <v>0</v>
      </c>
      <c r="Q286" s="236">
        <v>0.0016000000000000001</v>
      </c>
      <c r="R286" s="236">
        <f>Q286*H286</f>
        <v>0.0016000000000000001</v>
      </c>
      <c r="S286" s="236">
        <v>0</v>
      </c>
      <c r="T286" s="236">
        <f>S286*H286</f>
        <v>0</v>
      </c>
      <c r="U286" s="237" t="s">
        <v>1</v>
      </c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8" t="s">
        <v>238</v>
      </c>
      <c r="AT286" s="238" t="s">
        <v>164</v>
      </c>
      <c r="AU286" s="238" t="s">
        <v>88</v>
      </c>
      <c r="AY286" s="17" t="s">
        <v>162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7" t="s">
        <v>86</v>
      </c>
      <c r="BK286" s="239">
        <f>ROUND(I286*H286,2)</f>
        <v>0</v>
      </c>
      <c r="BL286" s="17" t="s">
        <v>238</v>
      </c>
      <c r="BM286" s="238" t="s">
        <v>1911</v>
      </c>
    </row>
    <row r="287" s="2" customFormat="1">
      <c r="A287" s="38"/>
      <c r="B287" s="39"/>
      <c r="C287" s="40"/>
      <c r="D287" s="242" t="s">
        <v>340</v>
      </c>
      <c r="E287" s="40"/>
      <c r="F287" s="274" t="s">
        <v>1875</v>
      </c>
      <c r="G287" s="40"/>
      <c r="H287" s="40"/>
      <c r="I287" s="275"/>
      <c r="J287" s="40"/>
      <c r="K287" s="40"/>
      <c r="L287" s="44"/>
      <c r="M287" s="276"/>
      <c r="N287" s="277"/>
      <c r="O287" s="91"/>
      <c r="P287" s="91"/>
      <c r="Q287" s="91"/>
      <c r="R287" s="91"/>
      <c r="S287" s="91"/>
      <c r="T287" s="91"/>
      <c r="U287" s="92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340</v>
      </c>
      <c r="AU287" s="17" t="s">
        <v>88</v>
      </c>
    </row>
    <row r="288" s="2" customFormat="1" ht="14.4" customHeight="1">
      <c r="A288" s="38"/>
      <c r="B288" s="39"/>
      <c r="C288" s="226" t="s">
        <v>1241</v>
      </c>
      <c r="D288" s="226" t="s">
        <v>164</v>
      </c>
      <c r="E288" s="227" t="s">
        <v>1912</v>
      </c>
      <c r="F288" s="228" t="s">
        <v>1913</v>
      </c>
      <c r="G288" s="229" t="s">
        <v>445</v>
      </c>
      <c r="H288" s="230">
        <v>1</v>
      </c>
      <c r="I288" s="231"/>
      <c r="J288" s="232">
        <f>ROUND(I288*H288,2)</f>
        <v>0</v>
      </c>
      <c r="K288" s="233"/>
      <c r="L288" s="44"/>
      <c r="M288" s="234" t="s">
        <v>1</v>
      </c>
      <c r="N288" s="235" t="s">
        <v>43</v>
      </c>
      <c r="O288" s="91"/>
      <c r="P288" s="236">
        <f>O288*H288</f>
        <v>0</v>
      </c>
      <c r="Q288" s="236">
        <v>0.00084999999999999995</v>
      </c>
      <c r="R288" s="236">
        <f>Q288*H288</f>
        <v>0.00084999999999999995</v>
      </c>
      <c r="S288" s="236">
        <v>0</v>
      </c>
      <c r="T288" s="236">
        <f>S288*H288</f>
        <v>0</v>
      </c>
      <c r="U288" s="23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238</v>
      </c>
      <c r="AT288" s="238" t="s">
        <v>164</v>
      </c>
      <c r="AU288" s="238" t="s">
        <v>88</v>
      </c>
      <c r="AY288" s="17" t="s">
        <v>162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86</v>
      </c>
      <c r="BK288" s="239">
        <f>ROUND(I288*H288,2)</f>
        <v>0</v>
      </c>
      <c r="BL288" s="17" t="s">
        <v>238</v>
      </c>
      <c r="BM288" s="238" t="s">
        <v>1914</v>
      </c>
    </row>
    <row r="289" s="2" customFormat="1">
      <c r="A289" s="38"/>
      <c r="B289" s="39"/>
      <c r="C289" s="40"/>
      <c r="D289" s="242" t="s">
        <v>340</v>
      </c>
      <c r="E289" s="40"/>
      <c r="F289" s="274" t="s">
        <v>1875</v>
      </c>
      <c r="G289" s="40"/>
      <c r="H289" s="40"/>
      <c r="I289" s="275"/>
      <c r="J289" s="40"/>
      <c r="K289" s="40"/>
      <c r="L289" s="44"/>
      <c r="M289" s="276"/>
      <c r="N289" s="277"/>
      <c r="O289" s="91"/>
      <c r="P289" s="91"/>
      <c r="Q289" s="91"/>
      <c r="R289" s="91"/>
      <c r="S289" s="91"/>
      <c r="T289" s="91"/>
      <c r="U289" s="92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340</v>
      </c>
      <c r="AU289" s="17" t="s">
        <v>88</v>
      </c>
    </row>
    <row r="290" s="2" customFormat="1" ht="14.4" customHeight="1">
      <c r="A290" s="38"/>
      <c r="B290" s="39"/>
      <c r="C290" s="226" t="s">
        <v>1246</v>
      </c>
      <c r="D290" s="226" t="s">
        <v>164</v>
      </c>
      <c r="E290" s="227" t="s">
        <v>1915</v>
      </c>
      <c r="F290" s="228" t="s">
        <v>1916</v>
      </c>
      <c r="G290" s="229" t="s">
        <v>445</v>
      </c>
      <c r="H290" s="230">
        <v>4</v>
      </c>
      <c r="I290" s="231"/>
      <c r="J290" s="232">
        <f>ROUND(I290*H290,2)</f>
        <v>0</v>
      </c>
      <c r="K290" s="233"/>
      <c r="L290" s="44"/>
      <c r="M290" s="234" t="s">
        <v>1</v>
      </c>
      <c r="N290" s="235" t="s">
        <v>43</v>
      </c>
      <c r="O290" s="91"/>
      <c r="P290" s="236">
        <f>O290*H290</f>
        <v>0</v>
      </c>
      <c r="Q290" s="236">
        <v>0.00084999999999999995</v>
      </c>
      <c r="R290" s="236">
        <f>Q290*H290</f>
        <v>0.0033999999999999998</v>
      </c>
      <c r="S290" s="236">
        <v>0</v>
      </c>
      <c r="T290" s="236">
        <f>S290*H290</f>
        <v>0</v>
      </c>
      <c r="U290" s="237" t="s">
        <v>1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238</v>
      </c>
      <c r="AT290" s="238" t="s">
        <v>164</v>
      </c>
      <c r="AU290" s="238" t="s">
        <v>88</v>
      </c>
      <c r="AY290" s="17" t="s">
        <v>162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86</v>
      </c>
      <c r="BK290" s="239">
        <f>ROUND(I290*H290,2)</f>
        <v>0</v>
      </c>
      <c r="BL290" s="17" t="s">
        <v>238</v>
      </c>
      <c r="BM290" s="238" t="s">
        <v>1917</v>
      </c>
    </row>
    <row r="291" s="2" customFormat="1">
      <c r="A291" s="38"/>
      <c r="B291" s="39"/>
      <c r="C291" s="40"/>
      <c r="D291" s="242" t="s">
        <v>340</v>
      </c>
      <c r="E291" s="40"/>
      <c r="F291" s="274" t="s">
        <v>1875</v>
      </c>
      <c r="G291" s="40"/>
      <c r="H291" s="40"/>
      <c r="I291" s="275"/>
      <c r="J291" s="40"/>
      <c r="K291" s="40"/>
      <c r="L291" s="44"/>
      <c r="M291" s="276"/>
      <c r="N291" s="277"/>
      <c r="O291" s="91"/>
      <c r="P291" s="91"/>
      <c r="Q291" s="91"/>
      <c r="R291" s="91"/>
      <c r="S291" s="91"/>
      <c r="T291" s="91"/>
      <c r="U291" s="92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340</v>
      </c>
      <c r="AU291" s="17" t="s">
        <v>88</v>
      </c>
    </row>
    <row r="292" s="2" customFormat="1" ht="24.15" customHeight="1">
      <c r="A292" s="38"/>
      <c r="B292" s="39"/>
      <c r="C292" s="226" t="s">
        <v>1250</v>
      </c>
      <c r="D292" s="226" t="s">
        <v>164</v>
      </c>
      <c r="E292" s="227" t="s">
        <v>1918</v>
      </c>
      <c r="F292" s="228" t="s">
        <v>1919</v>
      </c>
      <c r="G292" s="229" t="s">
        <v>445</v>
      </c>
      <c r="H292" s="230">
        <v>3</v>
      </c>
      <c r="I292" s="231"/>
      <c r="J292" s="232">
        <f>ROUND(I292*H292,2)</f>
        <v>0</v>
      </c>
      <c r="K292" s="233"/>
      <c r="L292" s="44"/>
      <c r="M292" s="234" t="s">
        <v>1</v>
      </c>
      <c r="N292" s="235" t="s">
        <v>43</v>
      </c>
      <c r="O292" s="91"/>
      <c r="P292" s="236">
        <f>O292*H292</f>
        <v>0</v>
      </c>
      <c r="Q292" s="236">
        <v>0.00051999999999999995</v>
      </c>
      <c r="R292" s="236">
        <f>Q292*H292</f>
        <v>0.0015599999999999998</v>
      </c>
      <c r="S292" s="236">
        <v>0</v>
      </c>
      <c r="T292" s="236">
        <f>S292*H292</f>
        <v>0</v>
      </c>
      <c r="U292" s="23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8" t="s">
        <v>238</v>
      </c>
      <c r="AT292" s="238" t="s">
        <v>164</v>
      </c>
      <c r="AU292" s="238" t="s">
        <v>88</v>
      </c>
      <c r="AY292" s="17" t="s">
        <v>162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7" t="s">
        <v>86</v>
      </c>
      <c r="BK292" s="239">
        <f>ROUND(I292*H292,2)</f>
        <v>0</v>
      </c>
      <c r="BL292" s="17" t="s">
        <v>238</v>
      </c>
      <c r="BM292" s="238" t="s">
        <v>1920</v>
      </c>
    </row>
    <row r="293" s="2" customFormat="1" ht="14.4" customHeight="1">
      <c r="A293" s="38"/>
      <c r="B293" s="39"/>
      <c r="C293" s="226" t="s">
        <v>1254</v>
      </c>
      <c r="D293" s="226" t="s">
        <v>164</v>
      </c>
      <c r="E293" s="227" t="s">
        <v>1921</v>
      </c>
      <c r="F293" s="228" t="s">
        <v>1922</v>
      </c>
      <c r="G293" s="229" t="s">
        <v>256</v>
      </c>
      <c r="H293" s="230">
        <v>3</v>
      </c>
      <c r="I293" s="231"/>
      <c r="J293" s="232">
        <f>ROUND(I293*H293,2)</f>
        <v>0</v>
      </c>
      <c r="K293" s="233"/>
      <c r="L293" s="44"/>
      <c r="M293" s="234" t="s">
        <v>1</v>
      </c>
      <c r="N293" s="235" t="s">
        <v>43</v>
      </c>
      <c r="O293" s="91"/>
      <c r="P293" s="236">
        <f>O293*H293</f>
        <v>0</v>
      </c>
      <c r="Q293" s="236">
        <v>0.001</v>
      </c>
      <c r="R293" s="236">
        <f>Q293*H293</f>
        <v>0.0030000000000000001</v>
      </c>
      <c r="S293" s="236">
        <v>0</v>
      </c>
      <c r="T293" s="236">
        <f>S293*H293</f>
        <v>0</v>
      </c>
      <c r="U293" s="237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238</v>
      </c>
      <c r="AT293" s="238" t="s">
        <v>164</v>
      </c>
      <c r="AU293" s="238" t="s">
        <v>88</v>
      </c>
      <c r="AY293" s="17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86</v>
      </c>
      <c r="BK293" s="239">
        <f>ROUND(I293*H293,2)</f>
        <v>0</v>
      </c>
      <c r="BL293" s="17" t="s">
        <v>238</v>
      </c>
      <c r="BM293" s="238" t="s">
        <v>1923</v>
      </c>
    </row>
    <row r="294" s="2" customFormat="1" ht="14.4" customHeight="1">
      <c r="A294" s="38"/>
      <c r="B294" s="39"/>
      <c r="C294" s="226" t="s">
        <v>1259</v>
      </c>
      <c r="D294" s="226" t="s">
        <v>164</v>
      </c>
      <c r="E294" s="227" t="s">
        <v>1924</v>
      </c>
      <c r="F294" s="228" t="s">
        <v>1925</v>
      </c>
      <c r="G294" s="229" t="s">
        <v>256</v>
      </c>
      <c r="H294" s="230">
        <v>3</v>
      </c>
      <c r="I294" s="231"/>
      <c r="J294" s="232">
        <f>ROUND(I294*H294,2)</f>
        <v>0</v>
      </c>
      <c r="K294" s="233"/>
      <c r="L294" s="44"/>
      <c r="M294" s="234" t="s">
        <v>1</v>
      </c>
      <c r="N294" s="235" t="s">
        <v>43</v>
      </c>
      <c r="O294" s="91"/>
      <c r="P294" s="236">
        <f>O294*H294</f>
        <v>0</v>
      </c>
      <c r="Q294" s="236">
        <v>0.00080000000000000004</v>
      </c>
      <c r="R294" s="236">
        <f>Q294*H294</f>
        <v>0.0024000000000000002</v>
      </c>
      <c r="S294" s="236">
        <v>0</v>
      </c>
      <c r="T294" s="236">
        <f>S294*H294</f>
        <v>0</v>
      </c>
      <c r="U294" s="237" t="s">
        <v>1</v>
      </c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8" t="s">
        <v>238</v>
      </c>
      <c r="AT294" s="238" t="s">
        <v>164</v>
      </c>
      <c r="AU294" s="238" t="s">
        <v>88</v>
      </c>
      <c r="AY294" s="17" t="s">
        <v>162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86</v>
      </c>
      <c r="BK294" s="239">
        <f>ROUND(I294*H294,2)</f>
        <v>0</v>
      </c>
      <c r="BL294" s="17" t="s">
        <v>238</v>
      </c>
      <c r="BM294" s="238" t="s">
        <v>1926</v>
      </c>
    </row>
    <row r="295" s="2" customFormat="1" ht="24.15" customHeight="1">
      <c r="A295" s="38"/>
      <c r="B295" s="39"/>
      <c r="C295" s="226" t="s">
        <v>1264</v>
      </c>
      <c r="D295" s="226" t="s">
        <v>164</v>
      </c>
      <c r="E295" s="227" t="s">
        <v>1927</v>
      </c>
      <c r="F295" s="228" t="s">
        <v>1928</v>
      </c>
      <c r="G295" s="229" t="s">
        <v>256</v>
      </c>
      <c r="H295" s="230">
        <v>2</v>
      </c>
      <c r="I295" s="231"/>
      <c r="J295" s="232">
        <f>ROUND(I295*H295,2)</f>
        <v>0</v>
      </c>
      <c r="K295" s="233"/>
      <c r="L295" s="44"/>
      <c r="M295" s="234" t="s">
        <v>1</v>
      </c>
      <c r="N295" s="235" t="s">
        <v>43</v>
      </c>
      <c r="O295" s="91"/>
      <c r="P295" s="236">
        <f>O295*H295</f>
        <v>0</v>
      </c>
      <c r="Q295" s="236">
        <v>0.001</v>
      </c>
      <c r="R295" s="236">
        <f>Q295*H295</f>
        <v>0.002</v>
      </c>
      <c r="S295" s="236">
        <v>0</v>
      </c>
      <c r="T295" s="236">
        <f>S295*H295</f>
        <v>0</v>
      </c>
      <c r="U295" s="237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238</v>
      </c>
      <c r="AT295" s="238" t="s">
        <v>164</v>
      </c>
      <c r="AU295" s="238" t="s">
        <v>88</v>
      </c>
      <c r="AY295" s="17" t="s">
        <v>162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86</v>
      </c>
      <c r="BK295" s="239">
        <f>ROUND(I295*H295,2)</f>
        <v>0</v>
      </c>
      <c r="BL295" s="17" t="s">
        <v>238</v>
      </c>
      <c r="BM295" s="238" t="s">
        <v>1929</v>
      </c>
    </row>
    <row r="296" s="2" customFormat="1" ht="24.15" customHeight="1">
      <c r="A296" s="38"/>
      <c r="B296" s="39"/>
      <c r="C296" s="226" t="s">
        <v>1268</v>
      </c>
      <c r="D296" s="226" t="s">
        <v>164</v>
      </c>
      <c r="E296" s="227" t="s">
        <v>1930</v>
      </c>
      <c r="F296" s="228" t="s">
        <v>1931</v>
      </c>
      <c r="G296" s="229" t="s">
        <v>256</v>
      </c>
      <c r="H296" s="230">
        <v>2</v>
      </c>
      <c r="I296" s="231"/>
      <c r="J296" s="232">
        <f>ROUND(I296*H296,2)</f>
        <v>0</v>
      </c>
      <c r="K296" s="233"/>
      <c r="L296" s="44"/>
      <c r="M296" s="234" t="s">
        <v>1</v>
      </c>
      <c r="N296" s="235" t="s">
        <v>43</v>
      </c>
      <c r="O296" s="91"/>
      <c r="P296" s="236">
        <f>O296*H296</f>
        <v>0</v>
      </c>
      <c r="Q296" s="236">
        <v>0.00050000000000000001</v>
      </c>
      <c r="R296" s="236">
        <f>Q296*H296</f>
        <v>0.001</v>
      </c>
      <c r="S296" s="236">
        <v>0</v>
      </c>
      <c r="T296" s="236">
        <f>S296*H296</f>
        <v>0</v>
      </c>
      <c r="U296" s="237" t="s">
        <v>1</v>
      </c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8" t="s">
        <v>238</v>
      </c>
      <c r="AT296" s="238" t="s">
        <v>164</v>
      </c>
      <c r="AU296" s="238" t="s">
        <v>88</v>
      </c>
      <c r="AY296" s="17" t="s">
        <v>162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86</v>
      </c>
      <c r="BK296" s="239">
        <f>ROUND(I296*H296,2)</f>
        <v>0</v>
      </c>
      <c r="BL296" s="17" t="s">
        <v>238</v>
      </c>
      <c r="BM296" s="238" t="s">
        <v>1932</v>
      </c>
    </row>
    <row r="297" s="2" customFormat="1" ht="14.4" customHeight="1">
      <c r="A297" s="38"/>
      <c r="B297" s="39"/>
      <c r="C297" s="226" t="s">
        <v>1273</v>
      </c>
      <c r="D297" s="226" t="s">
        <v>164</v>
      </c>
      <c r="E297" s="227" t="s">
        <v>1933</v>
      </c>
      <c r="F297" s="228" t="s">
        <v>1934</v>
      </c>
      <c r="G297" s="229" t="s">
        <v>256</v>
      </c>
      <c r="H297" s="230">
        <v>3</v>
      </c>
      <c r="I297" s="231"/>
      <c r="J297" s="232">
        <f>ROUND(I297*H297,2)</f>
        <v>0</v>
      </c>
      <c r="K297" s="233"/>
      <c r="L297" s="44"/>
      <c r="M297" s="234" t="s">
        <v>1</v>
      </c>
      <c r="N297" s="235" t="s">
        <v>43</v>
      </c>
      <c r="O297" s="91"/>
      <c r="P297" s="236">
        <f>O297*H297</f>
        <v>0</v>
      </c>
      <c r="Q297" s="236">
        <v>0.00051999999999999995</v>
      </c>
      <c r="R297" s="236">
        <f>Q297*H297</f>
        <v>0.0015599999999999998</v>
      </c>
      <c r="S297" s="236">
        <v>0</v>
      </c>
      <c r="T297" s="236">
        <f>S297*H297</f>
        <v>0</v>
      </c>
      <c r="U297" s="237" t="s">
        <v>1</v>
      </c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238</v>
      </c>
      <c r="AT297" s="238" t="s">
        <v>164</v>
      </c>
      <c r="AU297" s="238" t="s">
        <v>88</v>
      </c>
      <c r="AY297" s="17" t="s">
        <v>162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86</v>
      </c>
      <c r="BK297" s="239">
        <f>ROUND(I297*H297,2)</f>
        <v>0</v>
      </c>
      <c r="BL297" s="17" t="s">
        <v>238</v>
      </c>
      <c r="BM297" s="238" t="s">
        <v>1935</v>
      </c>
    </row>
    <row r="298" s="2" customFormat="1" ht="14.4" customHeight="1">
      <c r="A298" s="38"/>
      <c r="B298" s="39"/>
      <c r="C298" s="226" t="s">
        <v>1277</v>
      </c>
      <c r="D298" s="226" t="s">
        <v>164</v>
      </c>
      <c r="E298" s="227" t="s">
        <v>1936</v>
      </c>
      <c r="F298" s="228" t="s">
        <v>1937</v>
      </c>
      <c r="G298" s="229" t="s">
        <v>445</v>
      </c>
      <c r="H298" s="230">
        <v>3</v>
      </c>
      <c r="I298" s="231"/>
      <c r="J298" s="232">
        <f>ROUND(I298*H298,2)</f>
        <v>0</v>
      </c>
      <c r="K298" s="233"/>
      <c r="L298" s="44"/>
      <c r="M298" s="234" t="s">
        <v>1</v>
      </c>
      <c r="N298" s="235" t="s">
        <v>43</v>
      </c>
      <c r="O298" s="91"/>
      <c r="P298" s="236">
        <f>O298*H298</f>
        <v>0</v>
      </c>
      <c r="Q298" s="236">
        <v>0.00051999999999999995</v>
      </c>
      <c r="R298" s="236">
        <f>Q298*H298</f>
        <v>0.0015599999999999998</v>
      </c>
      <c r="S298" s="236">
        <v>0</v>
      </c>
      <c r="T298" s="236">
        <f>S298*H298</f>
        <v>0</v>
      </c>
      <c r="U298" s="237" t="s">
        <v>1</v>
      </c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8" t="s">
        <v>238</v>
      </c>
      <c r="AT298" s="238" t="s">
        <v>164</v>
      </c>
      <c r="AU298" s="238" t="s">
        <v>88</v>
      </c>
      <c r="AY298" s="17" t="s">
        <v>162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7" t="s">
        <v>86</v>
      </c>
      <c r="BK298" s="239">
        <f>ROUND(I298*H298,2)</f>
        <v>0</v>
      </c>
      <c r="BL298" s="17" t="s">
        <v>238</v>
      </c>
      <c r="BM298" s="238" t="s">
        <v>1938</v>
      </c>
    </row>
    <row r="299" s="2" customFormat="1" ht="14.4" customHeight="1">
      <c r="A299" s="38"/>
      <c r="B299" s="39"/>
      <c r="C299" s="226" t="s">
        <v>1281</v>
      </c>
      <c r="D299" s="226" t="s">
        <v>164</v>
      </c>
      <c r="E299" s="227" t="s">
        <v>1939</v>
      </c>
      <c r="F299" s="228" t="s">
        <v>1940</v>
      </c>
      <c r="G299" s="229" t="s">
        <v>1120</v>
      </c>
      <c r="H299" s="230">
        <v>3</v>
      </c>
      <c r="I299" s="231"/>
      <c r="J299" s="232">
        <f>ROUND(I299*H299,2)</f>
        <v>0</v>
      </c>
      <c r="K299" s="233"/>
      <c r="L299" s="44"/>
      <c r="M299" s="234" t="s">
        <v>1</v>
      </c>
      <c r="N299" s="235" t="s">
        <v>43</v>
      </c>
      <c r="O299" s="91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6">
        <f>S299*H299</f>
        <v>0</v>
      </c>
      <c r="U299" s="23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8" t="s">
        <v>238</v>
      </c>
      <c r="AT299" s="238" t="s">
        <v>164</v>
      </c>
      <c r="AU299" s="238" t="s">
        <v>88</v>
      </c>
      <c r="AY299" s="17" t="s">
        <v>162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7" t="s">
        <v>86</v>
      </c>
      <c r="BK299" s="239">
        <f>ROUND(I299*H299,2)</f>
        <v>0</v>
      </c>
      <c r="BL299" s="17" t="s">
        <v>238</v>
      </c>
      <c r="BM299" s="238" t="s">
        <v>1941</v>
      </c>
    </row>
    <row r="300" s="2" customFormat="1" ht="14.4" customHeight="1">
      <c r="A300" s="38"/>
      <c r="B300" s="39"/>
      <c r="C300" s="226" t="s">
        <v>1285</v>
      </c>
      <c r="D300" s="226" t="s">
        <v>164</v>
      </c>
      <c r="E300" s="227" t="s">
        <v>1942</v>
      </c>
      <c r="F300" s="228" t="s">
        <v>1943</v>
      </c>
      <c r="G300" s="229" t="s">
        <v>167</v>
      </c>
      <c r="H300" s="230">
        <v>0.75</v>
      </c>
      <c r="I300" s="231"/>
      <c r="J300" s="232">
        <f>ROUND(I300*H300,2)</f>
        <v>0</v>
      </c>
      <c r="K300" s="233"/>
      <c r="L300" s="44"/>
      <c r="M300" s="234" t="s">
        <v>1</v>
      </c>
      <c r="N300" s="235" t="s">
        <v>43</v>
      </c>
      <c r="O300" s="91"/>
      <c r="P300" s="236">
        <f>O300*H300</f>
        <v>0</v>
      </c>
      <c r="Q300" s="236">
        <v>0.012</v>
      </c>
      <c r="R300" s="236">
        <f>Q300*H300</f>
        <v>0.0090000000000000011</v>
      </c>
      <c r="S300" s="236">
        <v>0</v>
      </c>
      <c r="T300" s="236">
        <f>S300*H300</f>
        <v>0</v>
      </c>
      <c r="U300" s="237" t="s">
        <v>1</v>
      </c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8" t="s">
        <v>238</v>
      </c>
      <c r="AT300" s="238" t="s">
        <v>164</v>
      </c>
      <c r="AU300" s="238" t="s">
        <v>88</v>
      </c>
      <c r="AY300" s="17" t="s">
        <v>162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7" t="s">
        <v>86</v>
      </c>
      <c r="BK300" s="239">
        <f>ROUND(I300*H300,2)</f>
        <v>0</v>
      </c>
      <c r="BL300" s="17" t="s">
        <v>238</v>
      </c>
      <c r="BM300" s="238" t="s">
        <v>1944</v>
      </c>
    </row>
    <row r="301" s="13" customFormat="1">
      <c r="A301" s="13"/>
      <c r="B301" s="240"/>
      <c r="C301" s="241"/>
      <c r="D301" s="242" t="s">
        <v>178</v>
      </c>
      <c r="E301" s="243" t="s">
        <v>1</v>
      </c>
      <c r="F301" s="244" t="s">
        <v>1945</v>
      </c>
      <c r="G301" s="241"/>
      <c r="H301" s="245">
        <v>0.75</v>
      </c>
      <c r="I301" s="246"/>
      <c r="J301" s="241"/>
      <c r="K301" s="241"/>
      <c r="L301" s="247"/>
      <c r="M301" s="248"/>
      <c r="N301" s="249"/>
      <c r="O301" s="249"/>
      <c r="P301" s="249"/>
      <c r="Q301" s="249"/>
      <c r="R301" s="249"/>
      <c r="S301" s="249"/>
      <c r="T301" s="249"/>
      <c r="U301" s="250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1" t="s">
        <v>178</v>
      </c>
      <c r="AU301" s="251" t="s">
        <v>88</v>
      </c>
      <c r="AV301" s="13" t="s">
        <v>88</v>
      </c>
      <c r="AW301" s="13" t="s">
        <v>34</v>
      </c>
      <c r="AX301" s="13" t="s">
        <v>86</v>
      </c>
      <c r="AY301" s="251" t="s">
        <v>162</v>
      </c>
    </row>
    <row r="302" s="2" customFormat="1" ht="14.4" customHeight="1">
      <c r="A302" s="38"/>
      <c r="B302" s="39"/>
      <c r="C302" s="226" t="s">
        <v>1291</v>
      </c>
      <c r="D302" s="226" t="s">
        <v>164</v>
      </c>
      <c r="E302" s="227" t="s">
        <v>1946</v>
      </c>
      <c r="F302" s="228" t="s">
        <v>1947</v>
      </c>
      <c r="G302" s="229" t="s">
        <v>256</v>
      </c>
      <c r="H302" s="230">
        <v>3</v>
      </c>
      <c r="I302" s="231"/>
      <c r="J302" s="232">
        <f>ROUND(I302*H302,2)</f>
        <v>0</v>
      </c>
      <c r="K302" s="233"/>
      <c r="L302" s="44"/>
      <c r="M302" s="234" t="s">
        <v>1</v>
      </c>
      <c r="N302" s="235" t="s">
        <v>43</v>
      </c>
      <c r="O302" s="91"/>
      <c r="P302" s="236">
        <f>O302*H302</f>
        <v>0</v>
      </c>
      <c r="Q302" s="236">
        <v>0.00050000000000000001</v>
      </c>
      <c r="R302" s="236">
        <f>Q302*H302</f>
        <v>0.0015</v>
      </c>
      <c r="S302" s="236">
        <v>0</v>
      </c>
      <c r="T302" s="236">
        <f>S302*H302</f>
        <v>0</v>
      </c>
      <c r="U302" s="237" t="s">
        <v>1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8" t="s">
        <v>238</v>
      </c>
      <c r="AT302" s="238" t="s">
        <v>164</v>
      </c>
      <c r="AU302" s="238" t="s">
        <v>88</v>
      </c>
      <c r="AY302" s="17" t="s">
        <v>162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7" t="s">
        <v>86</v>
      </c>
      <c r="BK302" s="239">
        <f>ROUND(I302*H302,2)</f>
        <v>0</v>
      </c>
      <c r="BL302" s="17" t="s">
        <v>238</v>
      </c>
      <c r="BM302" s="238" t="s">
        <v>1948</v>
      </c>
    </row>
    <row r="303" s="2" customFormat="1" ht="14.4" customHeight="1">
      <c r="A303" s="38"/>
      <c r="B303" s="39"/>
      <c r="C303" s="226" t="s">
        <v>1295</v>
      </c>
      <c r="D303" s="226" t="s">
        <v>164</v>
      </c>
      <c r="E303" s="227" t="s">
        <v>1949</v>
      </c>
      <c r="F303" s="228" t="s">
        <v>1950</v>
      </c>
      <c r="G303" s="229" t="s">
        <v>256</v>
      </c>
      <c r="H303" s="230">
        <v>3</v>
      </c>
      <c r="I303" s="231"/>
      <c r="J303" s="232">
        <f>ROUND(I303*H303,2)</f>
        <v>0</v>
      </c>
      <c r="K303" s="233"/>
      <c r="L303" s="44"/>
      <c r="M303" s="234" t="s">
        <v>1</v>
      </c>
      <c r="N303" s="235" t="s">
        <v>43</v>
      </c>
      <c r="O303" s="91"/>
      <c r="P303" s="236">
        <f>O303*H303</f>
        <v>0</v>
      </c>
      <c r="Q303" s="236">
        <v>0.00031</v>
      </c>
      <c r="R303" s="236">
        <f>Q303*H303</f>
        <v>0.00093000000000000005</v>
      </c>
      <c r="S303" s="236">
        <v>0</v>
      </c>
      <c r="T303" s="236">
        <f>S303*H303</f>
        <v>0</v>
      </c>
      <c r="U303" s="237" t="s">
        <v>1</v>
      </c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8" t="s">
        <v>238</v>
      </c>
      <c r="AT303" s="238" t="s">
        <v>164</v>
      </c>
      <c r="AU303" s="238" t="s">
        <v>88</v>
      </c>
      <c r="AY303" s="17" t="s">
        <v>162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7" t="s">
        <v>86</v>
      </c>
      <c r="BK303" s="239">
        <f>ROUND(I303*H303,2)</f>
        <v>0</v>
      </c>
      <c r="BL303" s="17" t="s">
        <v>238</v>
      </c>
      <c r="BM303" s="238" t="s">
        <v>1951</v>
      </c>
    </row>
    <row r="304" s="2" customFormat="1" ht="24.15" customHeight="1">
      <c r="A304" s="38"/>
      <c r="B304" s="39"/>
      <c r="C304" s="226" t="s">
        <v>1299</v>
      </c>
      <c r="D304" s="226" t="s">
        <v>164</v>
      </c>
      <c r="E304" s="227" t="s">
        <v>1952</v>
      </c>
      <c r="F304" s="228" t="s">
        <v>1953</v>
      </c>
      <c r="G304" s="229" t="s">
        <v>205</v>
      </c>
      <c r="H304" s="230">
        <v>0.121</v>
      </c>
      <c r="I304" s="231"/>
      <c r="J304" s="232">
        <f>ROUND(I304*H304,2)</f>
        <v>0</v>
      </c>
      <c r="K304" s="233"/>
      <c r="L304" s="44"/>
      <c r="M304" s="234" t="s">
        <v>1</v>
      </c>
      <c r="N304" s="235" t="s">
        <v>43</v>
      </c>
      <c r="O304" s="91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6">
        <f>S304*H304</f>
        <v>0</v>
      </c>
      <c r="U304" s="237" t="s">
        <v>1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238</v>
      </c>
      <c r="AT304" s="238" t="s">
        <v>164</v>
      </c>
      <c r="AU304" s="238" t="s">
        <v>88</v>
      </c>
      <c r="AY304" s="17" t="s">
        <v>162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86</v>
      </c>
      <c r="BK304" s="239">
        <f>ROUND(I304*H304,2)</f>
        <v>0</v>
      </c>
      <c r="BL304" s="17" t="s">
        <v>238</v>
      </c>
      <c r="BM304" s="238" t="s">
        <v>1954</v>
      </c>
    </row>
    <row r="305" s="2" customFormat="1" ht="24.15" customHeight="1">
      <c r="A305" s="38"/>
      <c r="B305" s="39"/>
      <c r="C305" s="226" t="s">
        <v>1303</v>
      </c>
      <c r="D305" s="226" t="s">
        <v>164</v>
      </c>
      <c r="E305" s="227" t="s">
        <v>1955</v>
      </c>
      <c r="F305" s="228" t="s">
        <v>1956</v>
      </c>
      <c r="G305" s="229" t="s">
        <v>414</v>
      </c>
      <c r="H305" s="278"/>
      <c r="I305" s="231"/>
      <c r="J305" s="232">
        <f>ROUND(I305*H305,2)</f>
        <v>0</v>
      </c>
      <c r="K305" s="233"/>
      <c r="L305" s="44"/>
      <c r="M305" s="234" t="s">
        <v>1</v>
      </c>
      <c r="N305" s="235" t="s">
        <v>43</v>
      </c>
      <c r="O305" s="91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6">
        <f>S305*H305</f>
        <v>0</v>
      </c>
      <c r="U305" s="237" t="s">
        <v>1</v>
      </c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8" t="s">
        <v>238</v>
      </c>
      <c r="AT305" s="238" t="s">
        <v>164</v>
      </c>
      <c r="AU305" s="238" t="s">
        <v>88</v>
      </c>
      <c r="AY305" s="17" t="s">
        <v>162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7" t="s">
        <v>86</v>
      </c>
      <c r="BK305" s="239">
        <f>ROUND(I305*H305,2)</f>
        <v>0</v>
      </c>
      <c r="BL305" s="17" t="s">
        <v>238</v>
      </c>
      <c r="BM305" s="238" t="s">
        <v>1957</v>
      </c>
    </row>
    <row r="306" s="12" customFormat="1" ht="22.8" customHeight="1">
      <c r="A306" s="12"/>
      <c r="B306" s="210"/>
      <c r="C306" s="211"/>
      <c r="D306" s="212" t="s">
        <v>77</v>
      </c>
      <c r="E306" s="224" t="s">
        <v>1958</v>
      </c>
      <c r="F306" s="224" t="s">
        <v>1959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SUM(P307:P310)</f>
        <v>0</v>
      </c>
      <c r="Q306" s="218"/>
      <c r="R306" s="219">
        <f>SUM(R307:R310)</f>
        <v>0.068449999999999997</v>
      </c>
      <c r="S306" s="218"/>
      <c r="T306" s="219">
        <f>SUM(T307:T310)</f>
        <v>0</v>
      </c>
      <c r="U306" s="220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88</v>
      </c>
      <c r="AT306" s="222" t="s">
        <v>77</v>
      </c>
      <c r="AU306" s="222" t="s">
        <v>86</v>
      </c>
      <c r="AY306" s="221" t="s">
        <v>162</v>
      </c>
      <c r="BK306" s="223">
        <f>SUM(BK307:BK310)</f>
        <v>0</v>
      </c>
    </row>
    <row r="307" s="2" customFormat="1" ht="24.15" customHeight="1">
      <c r="A307" s="38"/>
      <c r="B307" s="39"/>
      <c r="C307" s="226" t="s">
        <v>1306</v>
      </c>
      <c r="D307" s="226" t="s">
        <v>164</v>
      </c>
      <c r="E307" s="227" t="s">
        <v>1960</v>
      </c>
      <c r="F307" s="228" t="s">
        <v>1961</v>
      </c>
      <c r="G307" s="229" t="s">
        <v>445</v>
      </c>
      <c r="H307" s="230">
        <v>1</v>
      </c>
      <c r="I307" s="231"/>
      <c r="J307" s="232">
        <f>ROUND(I307*H307,2)</f>
        <v>0</v>
      </c>
      <c r="K307" s="233"/>
      <c r="L307" s="44"/>
      <c r="M307" s="234" t="s">
        <v>1</v>
      </c>
      <c r="N307" s="235" t="s">
        <v>43</v>
      </c>
      <c r="O307" s="91"/>
      <c r="P307" s="236">
        <f>O307*H307</f>
        <v>0</v>
      </c>
      <c r="Q307" s="236">
        <v>0.017649999999999999</v>
      </c>
      <c r="R307" s="236">
        <f>Q307*H307</f>
        <v>0.017649999999999999</v>
      </c>
      <c r="S307" s="236">
        <v>0</v>
      </c>
      <c r="T307" s="236">
        <f>S307*H307</f>
        <v>0</v>
      </c>
      <c r="U307" s="237" t="s">
        <v>1</v>
      </c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238</v>
      </c>
      <c r="AT307" s="238" t="s">
        <v>164</v>
      </c>
      <c r="AU307" s="238" t="s">
        <v>88</v>
      </c>
      <c r="AY307" s="17" t="s">
        <v>162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86</v>
      </c>
      <c r="BK307" s="239">
        <f>ROUND(I307*H307,2)</f>
        <v>0</v>
      </c>
      <c r="BL307" s="17" t="s">
        <v>238</v>
      </c>
      <c r="BM307" s="238" t="s">
        <v>1962</v>
      </c>
    </row>
    <row r="308" s="2" customFormat="1" ht="37.8" customHeight="1">
      <c r="A308" s="38"/>
      <c r="B308" s="39"/>
      <c r="C308" s="226" t="s">
        <v>1308</v>
      </c>
      <c r="D308" s="226" t="s">
        <v>164</v>
      </c>
      <c r="E308" s="227" t="s">
        <v>1963</v>
      </c>
      <c r="F308" s="228" t="s">
        <v>1964</v>
      </c>
      <c r="G308" s="229" t="s">
        <v>445</v>
      </c>
      <c r="H308" s="230">
        <v>2</v>
      </c>
      <c r="I308" s="231"/>
      <c r="J308" s="232">
        <f>ROUND(I308*H308,2)</f>
        <v>0</v>
      </c>
      <c r="K308" s="233"/>
      <c r="L308" s="44"/>
      <c r="M308" s="234" t="s">
        <v>1</v>
      </c>
      <c r="N308" s="235" t="s">
        <v>43</v>
      </c>
      <c r="O308" s="91"/>
      <c r="P308" s="236">
        <f>O308*H308</f>
        <v>0</v>
      </c>
      <c r="Q308" s="236">
        <v>0.024649999999999998</v>
      </c>
      <c r="R308" s="236">
        <f>Q308*H308</f>
        <v>0.049299999999999997</v>
      </c>
      <c r="S308" s="236">
        <v>0</v>
      </c>
      <c r="T308" s="236">
        <f>S308*H308</f>
        <v>0</v>
      </c>
      <c r="U308" s="237" t="s">
        <v>1</v>
      </c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8" t="s">
        <v>238</v>
      </c>
      <c r="AT308" s="238" t="s">
        <v>164</v>
      </c>
      <c r="AU308" s="238" t="s">
        <v>88</v>
      </c>
      <c r="AY308" s="17" t="s">
        <v>162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7" t="s">
        <v>86</v>
      </c>
      <c r="BK308" s="239">
        <f>ROUND(I308*H308,2)</f>
        <v>0</v>
      </c>
      <c r="BL308" s="17" t="s">
        <v>238</v>
      </c>
      <c r="BM308" s="238" t="s">
        <v>1965</v>
      </c>
    </row>
    <row r="309" s="2" customFormat="1" ht="14.4" customHeight="1">
      <c r="A309" s="38"/>
      <c r="B309" s="39"/>
      <c r="C309" s="226" t="s">
        <v>1312</v>
      </c>
      <c r="D309" s="226" t="s">
        <v>164</v>
      </c>
      <c r="E309" s="227" t="s">
        <v>1966</v>
      </c>
      <c r="F309" s="228" t="s">
        <v>1967</v>
      </c>
      <c r="G309" s="229" t="s">
        <v>445</v>
      </c>
      <c r="H309" s="230">
        <v>3</v>
      </c>
      <c r="I309" s="231"/>
      <c r="J309" s="232">
        <f>ROUND(I309*H309,2)</f>
        <v>0</v>
      </c>
      <c r="K309" s="233"/>
      <c r="L309" s="44"/>
      <c r="M309" s="234" t="s">
        <v>1</v>
      </c>
      <c r="N309" s="235" t="s">
        <v>43</v>
      </c>
      <c r="O309" s="91"/>
      <c r="P309" s="236">
        <f>O309*H309</f>
        <v>0</v>
      </c>
      <c r="Q309" s="236">
        <v>0.00050000000000000001</v>
      </c>
      <c r="R309" s="236">
        <f>Q309*H309</f>
        <v>0.0015</v>
      </c>
      <c r="S309" s="236">
        <v>0</v>
      </c>
      <c r="T309" s="236">
        <f>S309*H309</f>
        <v>0</v>
      </c>
      <c r="U309" s="237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8" t="s">
        <v>238</v>
      </c>
      <c r="AT309" s="238" t="s">
        <v>164</v>
      </c>
      <c r="AU309" s="238" t="s">
        <v>88</v>
      </c>
      <c r="AY309" s="17" t="s">
        <v>162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7" t="s">
        <v>86</v>
      </c>
      <c r="BK309" s="239">
        <f>ROUND(I309*H309,2)</f>
        <v>0</v>
      </c>
      <c r="BL309" s="17" t="s">
        <v>238</v>
      </c>
      <c r="BM309" s="238" t="s">
        <v>1968</v>
      </c>
    </row>
    <row r="310" s="2" customFormat="1" ht="24.15" customHeight="1">
      <c r="A310" s="38"/>
      <c r="B310" s="39"/>
      <c r="C310" s="226" t="s">
        <v>1316</v>
      </c>
      <c r="D310" s="226" t="s">
        <v>164</v>
      </c>
      <c r="E310" s="227" t="s">
        <v>1969</v>
      </c>
      <c r="F310" s="228" t="s">
        <v>1970</v>
      </c>
      <c r="G310" s="229" t="s">
        <v>414</v>
      </c>
      <c r="H310" s="278"/>
      <c r="I310" s="231"/>
      <c r="J310" s="232">
        <f>ROUND(I310*H310,2)</f>
        <v>0</v>
      </c>
      <c r="K310" s="233"/>
      <c r="L310" s="44"/>
      <c r="M310" s="234" t="s">
        <v>1</v>
      </c>
      <c r="N310" s="235" t="s">
        <v>43</v>
      </c>
      <c r="O310" s="91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6">
        <f>S310*H310</f>
        <v>0</v>
      </c>
      <c r="U310" s="237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238</v>
      </c>
      <c r="AT310" s="238" t="s">
        <v>164</v>
      </c>
      <c r="AU310" s="238" t="s">
        <v>88</v>
      </c>
      <c r="AY310" s="17" t="s">
        <v>162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86</v>
      </c>
      <c r="BK310" s="239">
        <f>ROUND(I310*H310,2)</f>
        <v>0</v>
      </c>
      <c r="BL310" s="17" t="s">
        <v>238</v>
      </c>
      <c r="BM310" s="238" t="s">
        <v>1971</v>
      </c>
    </row>
    <row r="311" s="12" customFormat="1" ht="22.8" customHeight="1">
      <c r="A311" s="12"/>
      <c r="B311" s="210"/>
      <c r="C311" s="211"/>
      <c r="D311" s="212" t="s">
        <v>77</v>
      </c>
      <c r="E311" s="224" t="s">
        <v>1972</v>
      </c>
      <c r="F311" s="224" t="s">
        <v>1973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SUM(P312:P315)</f>
        <v>0</v>
      </c>
      <c r="Q311" s="218"/>
      <c r="R311" s="219">
        <f>SUM(R312:R315)</f>
        <v>0.65871040000000003</v>
      </c>
      <c r="S311" s="218"/>
      <c r="T311" s="219">
        <f>SUM(T312:T315)</f>
        <v>0</v>
      </c>
      <c r="U311" s="220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88</v>
      </c>
      <c r="AT311" s="222" t="s">
        <v>77</v>
      </c>
      <c r="AU311" s="222" t="s">
        <v>86</v>
      </c>
      <c r="AY311" s="221" t="s">
        <v>162</v>
      </c>
      <c r="BK311" s="223">
        <f>SUM(BK312:BK315)</f>
        <v>0</v>
      </c>
    </row>
    <row r="312" s="2" customFormat="1" ht="24.15" customHeight="1">
      <c r="A312" s="38"/>
      <c r="B312" s="39"/>
      <c r="C312" s="226" t="s">
        <v>1320</v>
      </c>
      <c r="D312" s="226" t="s">
        <v>164</v>
      </c>
      <c r="E312" s="227" t="s">
        <v>1974</v>
      </c>
      <c r="F312" s="228" t="s">
        <v>1975</v>
      </c>
      <c r="G312" s="229" t="s">
        <v>167</v>
      </c>
      <c r="H312" s="230">
        <v>31.280000000000001</v>
      </c>
      <c r="I312" s="231"/>
      <c r="J312" s="232">
        <f>ROUND(I312*H312,2)</f>
        <v>0</v>
      </c>
      <c r="K312" s="233"/>
      <c r="L312" s="44"/>
      <c r="M312" s="234" t="s">
        <v>1</v>
      </c>
      <c r="N312" s="235" t="s">
        <v>43</v>
      </c>
      <c r="O312" s="91"/>
      <c r="P312" s="236">
        <f>O312*H312</f>
        <v>0</v>
      </c>
      <c r="Q312" s="236">
        <v>0.020379999999999999</v>
      </c>
      <c r="R312" s="236">
        <f>Q312*H312</f>
        <v>0.63748640000000001</v>
      </c>
      <c r="S312" s="236">
        <v>0</v>
      </c>
      <c r="T312" s="236">
        <f>S312*H312</f>
        <v>0</v>
      </c>
      <c r="U312" s="237" t="s">
        <v>1</v>
      </c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238</v>
      </c>
      <c r="AT312" s="238" t="s">
        <v>164</v>
      </c>
      <c r="AU312" s="238" t="s">
        <v>88</v>
      </c>
      <c r="AY312" s="17" t="s">
        <v>162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86</v>
      </c>
      <c r="BK312" s="239">
        <f>ROUND(I312*H312,2)</f>
        <v>0</v>
      </c>
      <c r="BL312" s="17" t="s">
        <v>238</v>
      </c>
      <c r="BM312" s="238" t="s">
        <v>1976</v>
      </c>
    </row>
    <row r="313" s="2" customFormat="1" ht="24.15" customHeight="1">
      <c r="A313" s="38"/>
      <c r="B313" s="39"/>
      <c r="C313" s="226" t="s">
        <v>1324</v>
      </c>
      <c r="D313" s="226" t="s">
        <v>164</v>
      </c>
      <c r="E313" s="227" t="s">
        <v>1977</v>
      </c>
      <c r="F313" s="228" t="s">
        <v>1978</v>
      </c>
      <c r="G313" s="229" t="s">
        <v>266</v>
      </c>
      <c r="H313" s="230">
        <v>69.599999999999994</v>
      </c>
      <c r="I313" s="231"/>
      <c r="J313" s="232">
        <f>ROUND(I313*H313,2)</f>
        <v>0</v>
      </c>
      <c r="K313" s="233"/>
      <c r="L313" s="44"/>
      <c r="M313" s="234" t="s">
        <v>1</v>
      </c>
      <c r="N313" s="235" t="s">
        <v>43</v>
      </c>
      <c r="O313" s="91"/>
      <c r="P313" s="236">
        <f>O313*H313</f>
        <v>0</v>
      </c>
      <c r="Q313" s="236">
        <v>0.00025999999999999998</v>
      </c>
      <c r="R313" s="236">
        <f>Q313*H313</f>
        <v>0.018095999999999998</v>
      </c>
      <c r="S313" s="236">
        <v>0</v>
      </c>
      <c r="T313" s="236">
        <f>S313*H313</f>
        <v>0</v>
      </c>
      <c r="U313" s="237" t="s">
        <v>1</v>
      </c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8" t="s">
        <v>238</v>
      </c>
      <c r="AT313" s="238" t="s">
        <v>164</v>
      </c>
      <c r="AU313" s="238" t="s">
        <v>88</v>
      </c>
      <c r="AY313" s="17" t="s">
        <v>162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7" t="s">
        <v>86</v>
      </c>
      <c r="BK313" s="239">
        <f>ROUND(I313*H313,2)</f>
        <v>0</v>
      </c>
      <c r="BL313" s="17" t="s">
        <v>238</v>
      </c>
      <c r="BM313" s="238" t="s">
        <v>1979</v>
      </c>
    </row>
    <row r="314" s="2" customFormat="1" ht="14.4" customHeight="1">
      <c r="A314" s="38"/>
      <c r="B314" s="39"/>
      <c r="C314" s="226" t="s">
        <v>1328</v>
      </c>
      <c r="D314" s="226" t="s">
        <v>164</v>
      </c>
      <c r="E314" s="227" t="s">
        <v>1980</v>
      </c>
      <c r="F314" s="228" t="s">
        <v>1981</v>
      </c>
      <c r="G314" s="229" t="s">
        <v>167</v>
      </c>
      <c r="H314" s="230">
        <v>31.280000000000001</v>
      </c>
      <c r="I314" s="231"/>
      <c r="J314" s="232">
        <f>ROUND(I314*H314,2)</f>
        <v>0</v>
      </c>
      <c r="K314" s="233"/>
      <c r="L314" s="44"/>
      <c r="M314" s="234" t="s">
        <v>1</v>
      </c>
      <c r="N314" s="235" t="s">
        <v>43</v>
      </c>
      <c r="O314" s="91"/>
      <c r="P314" s="236">
        <f>O314*H314</f>
        <v>0</v>
      </c>
      <c r="Q314" s="236">
        <v>0.00010000000000000001</v>
      </c>
      <c r="R314" s="236">
        <f>Q314*H314</f>
        <v>0.0031280000000000001</v>
      </c>
      <c r="S314" s="236">
        <v>0</v>
      </c>
      <c r="T314" s="236">
        <f>S314*H314</f>
        <v>0</v>
      </c>
      <c r="U314" s="237" t="s">
        <v>1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238</v>
      </c>
      <c r="AT314" s="238" t="s">
        <v>164</v>
      </c>
      <c r="AU314" s="238" t="s">
        <v>88</v>
      </c>
      <c r="AY314" s="17" t="s">
        <v>162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86</v>
      </c>
      <c r="BK314" s="239">
        <f>ROUND(I314*H314,2)</f>
        <v>0</v>
      </c>
      <c r="BL314" s="17" t="s">
        <v>238</v>
      </c>
      <c r="BM314" s="238" t="s">
        <v>1982</v>
      </c>
    </row>
    <row r="315" s="2" customFormat="1" ht="24.15" customHeight="1">
      <c r="A315" s="38"/>
      <c r="B315" s="39"/>
      <c r="C315" s="226" t="s">
        <v>1332</v>
      </c>
      <c r="D315" s="226" t="s">
        <v>164</v>
      </c>
      <c r="E315" s="227" t="s">
        <v>1983</v>
      </c>
      <c r="F315" s="228" t="s">
        <v>1984</v>
      </c>
      <c r="G315" s="229" t="s">
        <v>414</v>
      </c>
      <c r="H315" s="278"/>
      <c r="I315" s="231"/>
      <c r="J315" s="232">
        <f>ROUND(I315*H315,2)</f>
        <v>0</v>
      </c>
      <c r="K315" s="233"/>
      <c r="L315" s="44"/>
      <c r="M315" s="234" t="s">
        <v>1</v>
      </c>
      <c r="N315" s="235" t="s">
        <v>43</v>
      </c>
      <c r="O315" s="91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6">
        <f>S315*H315</f>
        <v>0</v>
      </c>
      <c r="U315" s="237" t="s">
        <v>1</v>
      </c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8" t="s">
        <v>238</v>
      </c>
      <c r="AT315" s="238" t="s">
        <v>164</v>
      </c>
      <c r="AU315" s="238" t="s">
        <v>88</v>
      </c>
      <c r="AY315" s="17" t="s">
        <v>162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7" t="s">
        <v>86</v>
      </c>
      <c r="BK315" s="239">
        <f>ROUND(I315*H315,2)</f>
        <v>0</v>
      </c>
      <c r="BL315" s="17" t="s">
        <v>238</v>
      </c>
      <c r="BM315" s="238" t="s">
        <v>1985</v>
      </c>
    </row>
    <row r="316" s="12" customFormat="1" ht="22.8" customHeight="1">
      <c r="A316" s="12"/>
      <c r="B316" s="210"/>
      <c r="C316" s="211"/>
      <c r="D316" s="212" t="s">
        <v>77</v>
      </c>
      <c r="E316" s="224" t="s">
        <v>1153</v>
      </c>
      <c r="F316" s="224" t="s">
        <v>1154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SUM(P317:P320)</f>
        <v>0</v>
      </c>
      <c r="Q316" s="218"/>
      <c r="R316" s="219">
        <f>SUM(R317:R320)</f>
        <v>0.051000000000000004</v>
      </c>
      <c r="S316" s="218"/>
      <c r="T316" s="219">
        <f>SUM(T317:T320)</f>
        <v>0</v>
      </c>
      <c r="U316" s="220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88</v>
      </c>
      <c r="AT316" s="222" t="s">
        <v>77</v>
      </c>
      <c r="AU316" s="222" t="s">
        <v>86</v>
      </c>
      <c r="AY316" s="221" t="s">
        <v>162</v>
      </c>
      <c r="BK316" s="223">
        <f>SUM(BK317:BK320)</f>
        <v>0</v>
      </c>
    </row>
    <row r="317" s="2" customFormat="1" ht="24.15" customHeight="1">
      <c r="A317" s="38"/>
      <c r="B317" s="39"/>
      <c r="C317" s="226" t="s">
        <v>1337</v>
      </c>
      <c r="D317" s="226" t="s">
        <v>164</v>
      </c>
      <c r="E317" s="227" t="s">
        <v>1986</v>
      </c>
      <c r="F317" s="228" t="s">
        <v>1987</v>
      </c>
      <c r="G317" s="229" t="s">
        <v>256</v>
      </c>
      <c r="H317" s="230">
        <v>3</v>
      </c>
      <c r="I317" s="231"/>
      <c r="J317" s="232">
        <f>ROUND(I317*H317,2)</f>
        <v>0</v>
      </c>
      <c r="K317" s="233"/>
      <c r="L317" s="44"/>
      <c r="M317" s="234" t="s">
        <v>1</v>
      </c>
      <c r="N317" s="235" t="s">
        <v>43</v>
      </c>
      <c r="O317" s="91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6">
        <f>S317*H317</f>
        <v>0</v>
      </c>
      <c r="U317" s="237" t="s">
        <v>1</v>
      </c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238</v>
      </c>
      <c r="AT317" s="238" t="s">
        <v>164</v>
      </c>
      <c r="AU317" s="238" t="s">
        <v>88</v>
      </c>
      <c r="AY317" s="17" t="s">
        <v>162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86</v>
      </c>
      <c r="BK317" s="239">
        <f>ROUND(I317*H317,2)</f>
        <v>0</v>
      </c>
      <c r="BL317" s="17" t="s">
        <v>238</v>
      </c>
      <c r="BM317" s="238" t="s">
        <v>1988</v>
      </c>
    </row>
    <row r="318" s="2" customFormat="1" ht="24.15" customHeight="1">
      <c r="A318" s="38"/>
      <c r="B318" s="39"/>
      <c r="C318" s="252" t="s">
        <v>1343</v>
      </c>
      <c r="D318" s="252" t="s">
        <v>218</v>
      </c>
      <c r="E318" s="253" t="s">
        <v>1989</v>
      </c>
      <c r="F318" s="254" t="s">
        <v>1990</v>
      </c>
      <c r="G318" s="255" t="s">
        <v>256</v>
      </c>
      <c r="H318" s="256">
        <v>3</v>
      </c>
      <c r="I318" s="257"/>
      <c r="J318" s="258">
        <f>ROUND(I318*H318,2)</f>
        <v>0</v>
      </c>
      <c r="K318" s="259"/>
      <c r="L318" s="260"/>
      <c r="M318" s="261" t="s">
        <v>1</v>
      </c>
      <c r="N318" s="262" t="s">
        <v>43</v>
      </c>
      <c r="O318" s="91"/>
      <c r="P318" s="236">
        <f>O318*H318</f>
        <v>0</v>
      </c>
      <c r="Q318" s="236">
        <v>0.016</v>
      </c>
      <c r="R318" s="236">
        <f>Q318*H318</f>
        <v>0.048000000000000001</v>
      </c>
      <c r="S318" s="236">
        <v>0</v>
      </c>
      <c r="T318" s="236">
        <f>S318*H318</f>
        <v>0</v>
      </c>
      <c r="U318" s="237" t="s">
        <v>1</v>
      </c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323</v>
      </c>
      <c r="AT318" s="238" t="s">
        <v>218</v>
      </c>
      <c r="AU318" s="238" t="s">
        <v>88</v>
      </c>
      <c r="AY318" s="17" t="s">
        <v>162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86</v>
      </c>
      <c r="BK318" s="239">
        <f>ROUND(I318*H318,2)</f>
        <v>0</v>
      </c>
      <c r="BL318" s="17" t="s">
        <v>238</v>
      </c>
      <c r="BM318" s="238" t="s">
        <v>1991</v>
      </c>
    </row>
    <row r="319" s="2" customFormat="1" ht="14.4" customHeight="1">
      <c r="A319" s="38"/>
      <c r="B319" s="39"/>
      <c r="C319" s="252" t="s">
        <v>1349</v>
      </c>
      <c r="D319" s="252" t="s">
        <v>218</v>
      </c>
      <c r="E319" s="253" t="s">
        <v>1992</v>
      </c>
      <c r="F319" s="254" t="s">
        <v>1993</v>
      </c>
      <c r="G319" s="255" t="s">
        <v>256</v>
      </c>
      <c r="H319" s="256">
        <v>6</v>
      </c>
      <c r="I319" s="257"/>
      <c r="J319" s="258">
        <f>ROUND(I319*H319,2)</f>
        <v>0</v>
      </c>
      <c r="K319" s="259"/>
      <c r="L319" s="260"/>
      <c r="M319" s="261" t="s">
        <v>1</v>
      </c>
      <c r="N319" s="262" t="s">
        <v>43</v>
      </c>
      <c r="O319" s="91"/>
      <c r="P319" s="236">
        <f>O319*H319</f>
        <v>0</v>
      </c>
      <c r="Q319" s="236">
        <v>0.00050000000000000001</v>
      </c>
      <c r="R319" s="236">
        <f>Q319*H319</f>
        <v>0.0030000000000000001</v>
      </c>
      <c r="S319" s="236">
        <v>0</v>
      </c>
      <c r="T319" s="236">
        <f>S319*H319</f>
        <v>0</v>
      </c>
      <c r="U319" s="237" t="s">
        <v>1</v>
      </c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8" t="s">
        <v>323</v>
      </c>
      <c r="AT319" s="238" t="s">
        <v>218</v>
      </c>
      <c r="AU319" s="238" t="s">
        <v>88</v>
      </c>
      <c r="AY319" s="17" t="s">
        <v>162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7" t="s">
        <v>86</v>
      </c>
      <c r="BK319" s="239">
        <f>ROUND(I319*H319,2)</f>
        <v>0</v>
      </c>
      <c r="BL319" s="17" t="s">
        <v>238</v>
      </c>
      <c r="BM319" s="238" t="s">
        <v>1994</v>
      </c>
    </row>
    <row r="320" s="2" customFormat="1" ht="24.15" customHeight="1">
      <c r="A320" s="38"/>
      <c r="B320" s="39"/>
      <c r="C320" s="226" t="s">
        <v>1353</v>
      </c>
      <c r="D320" s="226" t="s">
        <v>164</v>
      </c>
      <c r="E320" s="227" t="s">
        <v>1995</v>
      </c>
      <c r="F320" s="228" t="s">
        <v>1996</v>
      </c>
      <c r="G320" s="229" t="s">
        <v>414</v>
      </c>
      <c r="H320" s="278"/>
      <c r="I320" s="231"/>
      <c r="J320" s="232">
        <f>ROUND(I320*H320,2)</f>
        <v>0</v>
      </c>
      <c r="K320" s="233"/>
      <c r="L320" s="44"/>
      <c r="M320" s="234" t="s">
        <v>1</v>
      </c>
      <c r="N320" s="235" t="s">
        <v>43</v>
      </c>
      <c r="O320" s="91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6">
        <f>S320*H320</f>
        <v>0</v>
      </c>
      <c r="U320" s="237" t="s">
        <v>1</v>
      </c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238</v>
      </c>
      <c r="AT320" s="238" t="s">
        <v>164</v>
      </c>
      <c r="AU320" s="238" t="s">
        <v>88</v>
      </c>
      <c r="AY320" s="17" t="s">
        <v>162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86</v>
      </c>
      <c r="BK320" s="239">
        <f>ROUND(I320*H320,2)</f>
        <v>0</v>
      </c>
      <c r="BL320" s="17" t="s">
        <v>238</v>
      </c>
      <c r="BM320" s="238" t="s">
        <v>1997</v>
      </c>
    </row>
    <row r="321" s="12" customFormat="1" ht="22.8" customHeight="1">
      <c r="A321" s="12"/>
      <c r="B321" s="210"/>
      <c r="C321" s="211"/>
      <c r="D321" s="212" t="s">
        <v>77</v>
      </c>
      <c r="E321" s="224" t="s">
        <v>707</v>
      </c>
      <c r="F321" s="224" t="s">
        <v>708</v>
      </c>
      <c r="G321" s="211"/>
      <c r="H321" s="211"/>
      <c r="I321" s="214"/>
      <c r="J321" s="225">
        <f>BK321</f>
        <v>0</v>
      </c>
      <c r="K321" s="211"/>
      <c r="L321" s="216"/>
      <c r="M321" s="217"/>
      <c r="N321" s="218"/>
      <c r="O321" s="218"/>
      <c r="P321" s="219">
        <f>SUM(P322:P326)</f>
        <v>0</v>
      </c>
      <c r="Q321" s="218"/>
      <c r="R321" s="219">
        <f>SUM(R322:R326)</f>
        <v>0.0049499999999999995</v>
      </c>
      <c r="S321" s="218"/>
      <c r="T321" s="219">
        <f>SUM(T322:T326)</f>
        <v>0.02</v>
      </c>
      <c r="U321" s="220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88</v>
      </c>
      <c r="AT321" s="222" t="s">
        <v>77</v>
      </c>
      <c r="AU321" s="222" t="s">
        <v>86</v>
      </c>
      <c r="AY321" s="221" t="s">
        <v>162</v>
      </c>
      <c r="BK321" s="223">
        <f>SUM(BK322:BK326)</f>
        <v>0</v>
      </c>
    </row>
    <row r="322" s="2" customFormat="1" ht="24.15" customHeight="1">
      <c r="A322" s="38"/>
      <c r="B322" s="39"/>
      <c r="C322" s="226" t="s">
        <v>1359</v>
      </c>
      <c r="D322" s="226" t="s">
        <v>164</v>
      </c>
      <c r="E322" s="227" t="s">
        <v>1998</v>
      </c>
      <c r="F322" s="228" t="s">
        <v>1266</v>
      </c>
      <c r="G322" s="229" t="s">
        <v>256</v>
      </c>
      <c r="H322" s="230">
        <v>3</v>
      </c>
      <c r="I322" s="231"/>
      <c r="J322" s="232">
        <f>ROUND(I322*H322,2)</f>
        <v>0</v>
      </c>
      <c r="K322" s="233"/>
      <c r="L322" s="44"/>
      <c r="M322" s="234" t="s">
        <v>1</v>
      </c>
      <c r="N322" s="235" t="s">
        <v>43</v>
      </c>
      <c r="O322" s="91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6">
        <f>S322*H322</f>
        <v>0</v>
      </c>
      <c r="U322" s="237" t="s">
        <v>1</v>
      </c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238</v>
      </c>
      <c r="AT322" s="238" t="s">
        <v>164</v>
      </c>
      <c r="AU322" s="238" t="s">
        <v>88</v>
      </c>
      <c r="AY322" s="17" t="s">
        <v>162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86</v>
      </c>
      <c r="BK322" s="239">
        <f>ROUND(I322*H322,2)</f>
        <v>0</v>
      </c>
      <c r="BL322" s="17" t="s">
        <v>238</v>
      </c>
      <c r="BM322" s="238" t="s">
        <v>1999</v>
      </c>
    </row>
    <row r="323" s="2" customFormat="1" ht="24.15" customHeight="1">
      <c r="A323" s="38"/>
      <c r="B323" s="39"/>
      <c r="C323" s="252" t="s">
        <v>1364</v>
      </c>
      <c r="D323" s="252" t="s">
        <v>218</v>
      </c>
      <c r="E323" s="253" t="s">
        <v>2000</v>
      </c>
      <c r="F323" s="254" t="s">
        <v>2001</v>
      </c>
      <c r="G323" s="255" t="s">
        <v>256</v>
      </c>
      <c r="H323" s="256">
        <v>3</v>
      </c>
      <c r="I323" s="257"/>
      <c r="J323" s="258">
        <f>ROUND(I323*H323,2)</f>
        <v>0</v>
      </c>
      <c r="K323" s="259"/>
      <c r="L323" s="260"/>
      <c r="M323" s="261" t="s">
        <v>1</v>
      </c>
      <c r="N323" s="262" t="s">
        <v>43</v>
      </c>
      <c r="O323" s="91"/>
      <c r="P323" s="236">
        <f>O323*H323</f>
        <v>0</v>
      </c>
      <c r="Q323" s="236">
        <v>0.0011999999999999999</v>
      </c>
      <c r="R323" s="236">
        <f>Q323*H323</f>
        <v>0.0035999999999999999</v>
      </c>
      <c r="S323" s="236">
        <v>0</v>
      </c>
      <c r="T323" s="236">
        <f>S323*H323</f>
        <v>0</v>
      </c>
      <c r="U323" s="237" t="s">
        <v>1</v>
      </c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8" t="s">
        <v>323</v>
      </c>
      <c r="AT323" s="238" t="s">
        <v>218</v>
      </c>
      <c r="AU323" s="238" t="s">
        <v>88</v>
      </c>
      <c r="AY323" s="17" t="s">
        <v>162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7" t="s">
        <v>86</v>
      </c>
      <c r="BK323" s="239">
        <f>ROUND(I323*H323,2)</f>
        <v>0</v>
      </c>
      <c r="BL323" s="17" t="s">
        <v>238</v>
      </c>
      <c r="BM323" s="238" t="s">
        <v>2002</v>
      </c>
    </row>
    <row r="324" s="2" customFormat="1" ht="14.4" customHeight="1">
      <c r="A324" s="38"/>
      <c r="B324" s="39"/>
      <c r="C324" s="252" t="s">
        <v>1369</v>
      </c>
      <c r="D324" s="252" t="s">
        <v>218</v>
      </c>
      <c r="E324" s="253" t="s">
        <v>2003</v>
      </c>
      <c r="F324" s="254" t="s">
        <v>2004</v>
      </c>
      <c r="G324" s="255" t="s">
        <v>256</v>
      </c>
      <c r="H324" s="256">
        <v>3</v>
      </c>
      <c r="I324" s="257"/>
      <c r="J324" s="258">
        <f>ROUND(I324*H324,2)</f>
        <v>0</v>
      </c>
      <c r="K324" s="259"/>
      <c r="L324" s="260"/>
      <c r="M324" s="261" t="s">
        <v>1</v>
      </c>
      <c r="N324" s="262" t="s">
        <v>43</v>
      </c>
      <c r="O324" s="91"/>
      <c r="P324" s="236">
        <f>O324*H324</f>
        <v>0</v>
      </c>
      <c r="Q324" s="236">
        <v>0.00044999999999999999</v>
      </c>
      <c r="R324" s="236">
        <f>Q324*H324</f>
        <v>0.0013500000000000001</v>
      </c>
      <c r="S324" s="236">
        <v>0</v>
      </c>
      <c r="T324" s="236">
        <f>S324*H324</f>
        <v>0</v>
      </c>
      <c r="U324" s="237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323</v>
      </c>
      <c r="AT324" s="238" t="s">
        <v>218</v>
      </c>
      <c r="AU324" s="238" t="s">
        <v>88</v>
      </c>
      <c r="AY324" s="17" t="s">
        <v>162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86</v>
      </c>
      <c r="BK324" s="239">
        <f>ROUND(I324*H324,2)</f>
        <v>0</v>
      </c>
      <c r="BL324" s="17" t="s">
        <v>238</v>
      </c>
      <c r="BM324" s="238" t="s">
        <v>2005</v>
      </c>
    </row>
    <row r="325" s="2" customFormat="1" ht="24.15" customHeight="1">
      <c r="A325" s="38"/>
      <c r="B325" s="39"/>
      <c r="C325" s="226" t="s">
        <v>1375</v>
      </c>
      <c r="D325" s="226" t="s">
        <v>164</v>
      </c>
      <c r="E325" s="227" t="s">
        <v>1300</v>
      </c>
      <c r="F325" s="228" t="s">
        <v>1301</v>
      </c>
      <c r="G325" s="229" t="s">
        <v>230</v>
      </c>
      <c r="H325" s="230">
        <v>20</v>
      </c>
      <c r="I325" s="231"/>
      <c r="J325" s="232">
        <f>ROUND(I325*H325,2)</f>
        <v>0</v>
      </c>
      <c r="K325" s="233"/>
      <c r="L325" s="44"/>
      <c r="M325" s="234" t="s">
        <v>1</v>
      </c>
      <c r="N325" s="235" t="s">
        <v>43</v>
      </c>
      <c r="O325" s="91"/>
      <c r="P325" s="236">
        <f>O325*H325</f>
        <v>0</v>
      </c>
      <c r="Q325" s="236">
        <v>0</v>
      </c>
      <c r="R325" s="236">
        <f>Q325*H325</f>
        <v>0</v>
      </c>
      <c r="S325" s="236">
        <v>0.001</v>
      </c>
      <c r="T325" s="236">
        <f>S325*H325</f>
        <v>0.02</v>
      </c>
      <c r="U325" s="237" t="s">
        <v>1</v>
      </c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8" t="s">
        <v>238</v>
      </c>
      <c r="AT325" s="238" t="s">
        <v>164</v>
      </c>
      <c r="AU325" s="238" t="s">
        <v>88</v>
      </c>
      <c r="AY325" s="17" t="s">
        <v>162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7" t="s">
        <v>86</v>
      </c>
      <c r="BK325" s="239">
        <f>ROUND(I325*H325,2)</f>
        <v>0</v>
      </c>
      <c r="BL325" s="17" t="s">
        <v>238</v>
      </c>
      <c r="BM325" s="238" t="s">
        <v>2006</v>
      </c>
    </row>
    <row r="326" s="2" customFormat="1" ht="24.15" customHeight="1">
      <c r="A326" s="38"/>
      <c r="B326" s="39"/>
      <c r="C326" s="226" t="s">
        <v>1379</v>
      </c>
      <c r="D326" s="226" t="s">
        <v>164</v>
      </c>
      <c r="E326" s="227" t="s">
        <v>837</v>
      </c>
      <c r="F326" s="228" t="s">
        <v>838</v>
      </c>
      <c r="G326" s="229" t="s">
        <v>414</v>
      </c>
      <c r="H326" s="278"/>
      <c r="I326" s="231"/>
      <c r="J326" s="232">
        <f>ROUND(I326*H326,2)</f>
        <v>0</v>
      </c>
      <c r="K326" s="233"/>
      <c r="L326" s="44"/>
      <c r="M326" s="234" t="s">
        <v>1</v>
      </c>
      <c r="N326" s="235" t="s">
        <v>43</v>
      </c>
      <c r="O326" s="91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6">
        <f>S326*H326</f>
        <v>0</v>
      </c>
      <c r="U326" s="237" t="s">
        <v>1</v>
      </c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8" t="s">
        <v>238</v>
      </c>
      <c r="AT326" s="238" t="s">
        <v>164</v>
      </c>
      <c r="AU326" s="238" t="s">
        <v>88</v>
      </c>
      <c r="AY326" s="17" t="s">
        <v>162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7" t="s">
        <v>86</v>
      </c>
      <c r="BK326" s="239">
        <f>ROUND(I326*H326,2)</f>
        <v>0</v>
      </c>
      <c r="BL326" s="17" t="s">
        <v>238</v>
      </c>
      <c r="BM326" s="238" t="s">
        <v>2007</v>
      </c>
    </row>
    <row r="327" s="12" customFormat="1" ht="22.8" customHeight="1">
      <c r="A327" s="12"/>
      <c r="B327" s="210"/>
      <c r="C327" s="211"/>
      <c r="D327" s="212" t="s">
        <v>77</v>
      </c>
      <c r="E327" s="224" t="s">
        <v>2008</v>
      </c>
      <c r="F327" s="224" t="s">
        <v>2009</v>
      </c>
      <c r="G327" s="211"/>
      <c r="H327" s="211"/>
      <c r="I327" s="214"/>
      <c r="J327" s="225">
        <f>BK327</f>
        <v>0</v>
      </c>
      <c r="K327" s="211"/>
      <c r="L327" s="216"/>
      <c r="M327" s="217"/>
      <c r="N327" s="218"/>
      <c r="O327" s="218"/>
      <c r="P327" s="219">
        <f>SUM(P328:P332)</f>
        <v>0</v>
      </c>
      <c r="Q327" s="218"/>
      <c r="R327" s="219">
        <f>SUM(R328:R332)</f>
        <v>0.78481519999999994</v>
      </c>
      <c r="S327" s="218"/>
      <c r="T327" s="219">
        <f>SUM(T328:T332)</f>
        <v>0</v>
      </c>
      <c r="U327" s="220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1" t="s">
        <v>88</v>
      </c>
      <c r="AT327" s="222" t="s">
        <v>77</v>
      </c>
      <c r="AU327" s="222" t="s">
        <v>86</v>
      </c>
      <c r="AY327" s="221" t="s">
        <v>162</v>
      </c>
      <c r="BK327" s="223">
        <f>SUM(BK328:BK332)</f>
        <v>0</v>
      </c>
    </row>
    <row r="328" s="2" customFormat="1" ht="24.15" customHeight="1">
      <c r="A328" s="38"/>
      <c r="B328" s="39"/>
      <c r="C328" s="226" t="s">
        <v>1383</v>
      </c>
      <c r="D328" s="226" t="s">
        <v>164</v>
      </c>
      <c r="E328" s="227" t="s">
        <v>2010</v>
      </c>
      <c r="F328" s="228" t="s">
        <v>2011</v>
      </c>
      <c r="G328" s="229" t="s">
        <v>167</v>
      </c>
      <c r="H328" s="230">
        <v>31.280000000000001</v>
      </c>
      <c r="I328" s="231"/>
      <c r="J328" s="232">
        <f>ROUND(I328*H328,2)</f>
        <v>0</v>
      </c>
      <c r="K328" s="233"/>
      <c r="L328" s="44"/>
      <c r="M328" s="234" t="s">
        <v>1</v>
      </c>
      <c r="N328" s="235" t="s">
        <v>43</v>
      </c>
      <c r="O328" s="91"/>
      <c r="P328" s="236">
        <f>O328*H328</f>
        <v>0</v>
      </c>
      <c r="Q328" s="236">
        <v>0.0036700000000000001</v>
      </c>
      <c r="R328" s="236">
        <f>Q328*H328</f>
        <v>0.11479760000000001</v>
      </c>
      <c r="S328" s="236">
        <v>0</v>
      </c>
      <c r="T328" s="236">
        <f>S328*H328</f>
        <v>0</v>
      </c>
      <c r="U328" s="237" t="s">
        <v>1</v>
      </c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8" t="s">
        <v>238</v>
      </c>
      <c r="AT328" s="238" t="s">
        <v>164</v>
      </c>
      <c r="AU328" s="238" t="s">
        <v>88</v>
      </c>
      <c r="AY328" s="17" t="s">
        <v>162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7" t="s">
        <v>86</v>
      </c>
      <c r="BK328" s="239">
        <f>ROUND(I328*H328,2)</f>
        <v>0</v>
      </c>
      <c r="BL328" s="17" t="s">
        <v>238</v>
      </c>
      <c r="BM328" s="238" t="s">
        <v>2012</v>
      </c>
    </row>
    <row r="329" s="2" customFormat="1" ht="37.8" customHeight="1">
      <c r="A329" s="38"/>
      <c r="B329" s="39"/>
      <c r="C329" s="252" t="s">
        <v>1388</v>
      </c>
      <c r="D329" s="252" t="s">
        <v>218</v>
      </c>
      <c r="E329" s="253" t="s">
        <v>2013</v>
      </c>
      <c r="F329" s="254" t="s">
        <v>2014</v>
      </c>
      <c r="G329" s="255" t="s">
        <v>167</v>
      </c>
      <c r="H329" s="256">
        <v>34.408000000000001</v>
      </c>
      <c r="I329" s="257"/>
      <c r="J329" s="258">
        <f>ROUND(I329*H329,2)</f>
        <v>0</v>
      </c>
      <c r="K329" s="259"/>
      <c r="L329" s="260"/>
      <c r="M329" s="261" t="s">
        <v>1</v>
      </c>
      <c r="N329" s="262" t="s">
        <v>43</v>
      </c>
      <c r="O329" s="91"/>
      <c r="P329" s="236">
        <f>O329*H329</f>
        <v>0</v>
      </c>
      <c r="Q329" s="236">
        <v>0.019199999999999998</v>
      </c>
      <c r="R329" s="236">
        <f>Q329*H329</f>
        <v>0.66063359999999993</v>
      </c>
      <c r="S329" s="236">
        <v>0</v>
      </c>
      <c r="T329" s="236">
        <f>S329*H329</f>
        <v>0</v>
      </c>
      <c r="U329" s="237" t="s">
        <v>1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323</v>
      </c>
      <c r="AT329" s="238" t="s">
        <v>218</v>
      </c>
      <c r="AU329" s="238" t="s">
        <v>88</v>
      </c>
      <c r="AY329" s="17" t="s">
        <v>162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86</v>
      </c>
      <c r="BK329" s="239">
        <f>ROUND(I329*H329,2)</f>
        <v>0</v>
      </c>
      <c r="BL329" s="17" t="s">
        <v>238</v>
      </c>
      <c r="BM329" s="238" t="s">
        <v>2015</v>
      </c>
    </row>
    <row r="330" s="13" customFormat="1">
      <c r="A330" s="13"/>
      <c r="B330" s="240"/>
      <c r="C330" s="241"/>
      <c r="D330" s="242" t="s">
        <v>178</v>
      </c>
      <c r="E330" s="241"/>
      <c r="F330" s="244" t="s">
        <v>2016</v>
      </c>
      <c r="G330" s="241"/>
      <c r="H330" s="245">
        <v>34.408000000000001</v>
      </c>
      <c r="I330" s="246"/>
      <c r="J330" s="241"/>
      <c r="K330" s="241"/>
      <c r="L330" s="247"/>
      <c r="M330" s="248"/>
      <c r="N330" s="249"/>
      <c r="O330" s="249"/>
      <c r="P330" s="249"/>
      <c r="Q330" s="249"/>
      <c r="R330" s="249"/>
      <c r="S330" s="249"/>
      <c r="T330" s="249"/>
      <c r="U330" s="250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1" t="s">
        <v>178</v>
      </c>
      <c r="AU330" s="251" t="s">
        <v>88</v>
      </c>
      <c r="AV330" s="13" t="s">
        <v>88</v>
      </c>
      <c r="AW330" s="13" t="s">
        <v>4</v>
      </c>
      <c r="AX330" s="13" t="s">
        <v>86</v>
      </c>
      <c r="AY330" s="251" t="s">
        <v>162</v>
      </c>
    </row>
    <row r="331" s="2" customFormat="1" ht="14.4" customHeight="1">
      <c r="A331" s="38"/>
      <c r="B331" s="39"/>
      <c r="C331" s="226" t="s">
        <v>1392</v>
      </c>
      <c r="D331" s="226" t="s">
        <v>164</v>
      </c>
      <c r="E331" s="227" t="s">
        <v>2017</v>
      </c>
      <c r="F331" s="228" t="s">
        <v>2018</v>
      </c>
      <c r="G331" s="229" t="s">
        <v>167</v>
      </c>
      <c r="H331" s="230">
        <v>31.280000000000001</v>
      </c>
      <c r="I331" s="231"/>
      <c r="J331" s="232">
        <f>ROUND(I331*H331,2)</f>
        <v>0</v>
      </c>
      <c r="K331" s="233"/>
      <c r="L331" s="44"/>
      <c r="M331" s="234" t="s">
        <v>1</v>
      </c>
      <c r="N331" s="235" t="s">
        <v>43</v>
      </c>
      <c r="O331" s="91"/>
      <c r="P331" s="236">
        <f>O331*H331</f>
        <v>0</v>
      </c>
      <c r="Q331" s="236">
        <v>0.00029999999999999997</v>
      </c>
      <c r="R331" s="236">
        <f>Q331*H331</f>
        <v>0.009384</v>
      </c>
      <c r="S331" s="236">
        <v>0</v>
      </c>
      <c r="T331" s="236">
        <f>S331*H331</f>
        <v>0</v>
      </c>
      <c r="U331" s="237" t="s">
        <v>1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8" t="s">
        <v>238</v>
      </c>
      <c r="AT331" s="238" t="s">
        <v>164</v>
      </c>
      <c r="AU331" s="238" t="s">
        <v>88</v>
      </c>
      <c r="AY331" s="17" t="s">
        <v>162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7" t="s">
        <v>86</v>
      </c>
      <c r="BK331" s="239">
        <f>ROUND(I331*H331,2)</f>
        <v>0</v>
      </c>
      <c r="BL331" s="17" t="s">
        <v>238</v>
      </c>
      <c r="BM331" s="238" t="s">
        <v>2019</v>
      </c>
    </row>
    <row r="332" s="2" customFormat="1" ht="24.15" customHeight="1">
      <c r="A332" s="38"/>
      <c r="B332" s="39"/>
      <c r="C332" s="226" t="s">
        <v>1396</v>
      </c>
      <c r="D332" s="226" t="s">
        <v>164</v>
      </c>
      <c r="E332" s="227" t="s">
        <v>2020</v>
      </c>
      <c r="F332" s="228" t="s">
        <v>2021</v>
      </c>
      <c r="G332" s="229" t="s">
        <v>414</v>
      </c>
      <c r="H332" s="278"/>
      <c r="I332" s="231"/>
      <c r="J332" s="232">
        <f>ROUND(I332*H332,2)</f>
        <v>0</v>
      </c>
      <c r="K332" s="233"/>
      <c r="L332" s="44"/>
      <c r="M332" s="234" t="s">
        <v>1</v>
      </c>
      <c r="N332" s="235" t="s">
        <v>43</v>
      </c>
      <c r="O332" s="91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6">
        <f>S332*H332</f>
        <v>0</v>
      </c>
      <c r="U332" s="237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8" t="s">
        <v>238</v>
      </c>
      <c r="AT332" s="238" t="s">
        <v>164</v>
      </c>
      <c r="AU332" s="238" t="s">
        <v>88</v>
      </c>
      <c r="AY332" s="17" t="s">
        <v>162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7" t="s">
        <v>86</v>
      </c>
      <c r="BK332" s="239">
        <f>ROUND(I332*H332,2)</f>
        <v>0</v>
      </c>
      <c r="BL332" s="17" t="s">
        <v>238</v>
      </c>
      <c r="BM332" s="238" t="s">
        <v>2022</v>
      </c>
    </row>
    <row r="333" s="12" customFormat="1" ht="22.8" customHeight="1">
      <c r="A333" s="12"/>
      <c r="B333" s="210"/>
      <c r="C333" s="211"/>
      <c r="D333" s="212" t="s">
        <v>77</v>
      </c>
      <c r="E333" s="224" t="s">
        <v>2023</v>
      </c>
      <c r="F333" s="224" t="s">
        <v>2024</v>
      </c>
      <c r="G333" s="211"/>
      <c r="H333" s="211"/>
      <c r="I333" s="214"/>
      <c r="J333" s="225">
        <f>BK333</f>
        <v>0</v>
      </c>
      <c r="K333" s="211"/>
      <c r="L333" s="216"/>
      <c r="M333" s="217"/>
      <c r="N333" s="218"/>
      <c r="O333" s="218"/>
      <c r="P333" s="219">
        <f>SUM(P334:P343)</f>
        <v>0</v>
      </c>
      <c r="Q333" s="218"/>
      <c r="R333" s="219">
        <f>SUM(R334:R343)</f>
        <v>1.842984</v>
      </c>
      <c r="S333" s="218"/>
      <c r="T333" s="219">
        <f>SUM(T334:T343)</f>
        <v>0</v>
      </c>
      <c r="U333" s="220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1" t="s">
        <v>88</v>
      </c>
      <c r="AT333" s="222" t="s">
        <v>77</v>
      </c>
      <c r="AU333" s="222" t="s">
        <v>86</v>
      </c>
      <c r="AY333" s="221" t="s">
        <v>162</v>
      </c>
      <c r="BK333" s="223">
        <f>SUM(BK334:BK343)</f>
        <v>0</v>
      </c>
    </row>
    <row r="334" s="2" customFormat="1" ht="24.15" customHeight="1">
      <c r="A334" s="38"/>
      <c r="B334" s="39"/>
      <c r="C334" s="226" t="s">
        <v>2025</v>
      </c>
      <c r="D334" s="226" t="s">
        <v>164</v>
      </c>
      <c r="E334" s="227" t="s">
        <v>2026</v>
      </c>
      <c r="F334" s="228" t="s">
        <v>2027</v>
      </c>
      <c r="G334" s="229" t="s">
        <v>167</v>
      </c>
      <c r="H334" s="230">
        <v>107.40000000000001</v>
      </c>
      <c r="I334" s="231"/>
      <c r="J334" s="232">
        <f>ROUND(I334*H334,2)</f>
        <v>0</v>
      </c>
      <c r="K334" s="233"/>
      <c r="L334" s="44"/>
      <c r="M334" s="234" t="s">
        <v>1</v>
      </c>
      <c r="N334" s="235" t="s">
        <v>43</v>
      </c>
      <c r="O334" s="91"/>
      <c r="P334" s="236">
        <f>O334*H334</f>
        <v>0</v>
      </c>
      <c r="Q334" s="236">
        <v>0.0030000000000000001</v>
      </c>
      <c r="R334" s="236">
        <f>Q334*H334</f>
        <v>0.32220000000000004</v>
      </c>
      <c r="S334" s="236">
        <v>0</v>
      </c>
      <c r="T334" s="236">
        <f>S334*H334</f>
        <v>0</v>
      </c>
      <c r="U334" s="237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238</v>
      </c>
      <c r="AT334" s="238" t="s">
        <v>164</v>
      </c>
      <c r="AU334" s="238" t="s">
        <v>88</v>
      </c>
      <c r="AY334" s="17" t="s">
        <v>162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86</v>
      </c>
      <c r="BK334" s="239">
        <f>ROUND(I334*H334,2)</f>
        <v>0</v>
      </c>
      <c r="BL334" s="17" t="s">
        <v>238</v>
      </c>
      <c r="BM334" s="238" t="s">
        <v>2028</v>
      </c>
    </row>
    <row r="335" s="13" customFormat="1">
      <c r="A335" s="13"/>
      <c r="B335" s="240"/>
      <c r="C335" s="241"/>
      <c r="D335" s="242" t="s">
        <v>178</v>
      </c>
      <c r="E335" s="243" t="s">
        <v>1</v>
      </c>
      <c r="F335" s="244" t="s">
        <v>2029</v>
      </c>
      <c r="G335" s="241"/>
      <c r="H335" s="245">
        <v>24.399999999999999</v>
      </c>
      <c r="I335" s="246"/>
      <c r="J335" s="241"/>
      <c r="K335" s="241"/>
      <c r="L335" s="247"/>
      <c r="M335" s="248"/>
      <c r="N335" s="249"/>
      <c r="O335" s="249"/>
      <c r="P335" s="249"/>
      <c r="Q335" s="249"/>
      <c r="R335" s="249"/>
      <c r="S335" s="249"/>
      <c r="T335" s="249"/>
      <c r="U335" s="250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178</v>
      </c>
      <c r="AU335" s="251" t="s">
        <v>88</v>
      </c>
      <c r="AV335" s="13" t="s">
        <v>88</v>
      </c>
      <c r="AW335" s="13" t="s">
        <v>34</v>
      </c>
      <c r="AX335" s="13" t="s">
        <v>78</v>
      </c>
      <c r="AY335" s="251" t="s">
        <v>162</v>
      </c>
    </row>
    <row r="336" s="13" customFormat="1">
      <c r="A336" s="13"/>
      <c r="B336" s="240"/>
      <c r="C336" s="241"/>
      <c r="D336" s="242" t="s">
        <v>178</v>
      </c>
      <c r="E336" s="243" t="s">
        <v>1</v>
      </c>
      <c r="F336" s="244" t="s">
        <v>2030</v>
      </c>
      <c r="G336" s="241"/>
      <c r="H336" s="245">
        <v>39</v>
      </c>
      <c r="I336" s="246"/>
      <c r="J336" s="241"/>
      <c r="K336" s="241"/>
      <c r="L336" s="247"/>
      <c r="M336" s="248"/>
      <c r="N336" s="249"/>
      <c r="O336" s="249"/>
      <c r="P336" s="249"/>
      <c r="Q336" s="249"/>
      <c r="R336" s="249"/>
      <c r="S336" s="249"/>
      <c r="T336" s="249"/>
      <c r="U336" s="250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1" t="s">
        <v>178</v>
      </c>
      <c r="AU336" s="251" t="s">
        <v>88</v>
      </c>
      <c r="AV336" s="13" t="s">
        <v>88</v>
      </c>
      <c r="AW336" s="13" t="s">
        <v>34</v>
      </c>
      <c r="AX336" s="13" t="s">
        <v>78</v>
      </c>
      <c r="AY336" s="251" t="s">
        <v>162</v>
      </c>
    </row>
    <row r="337" s="13" customFormat="1">
      <c r="A337" s="13"/>
      <c r="B337" s="240"/>
      <c r="C337" s="241"/>
      <c r="D337" s="242" t="s">
        <v>178</v>
      </c>
      <c r="E337" s="243" t="s">
        <v>1</v>
      </c>
      <c r="F337" s="244" t="s">
        <v>2031</v>
      </c>
      <c r="G337" s="241"/>
      <c r="H337" s="245">
        <v>21.800000000000001</v>
      </c>
      <c r="I337" s="246"/>
      <c r="J337" s="241"/>
      <c r="K337" s="241"/>
      <c r="L337" s="247"/>
      <c r="M337" s="248"/>
      <c r="N337" s="249"/>
      <c r="O337" s="249"/>
      <c r="P337" s="249"/>
      <c r="Q337" s="249"/>
      <c r="R337" s="249"/>
      <c r="S337" s="249"/>
      <c r="T337" s="249"/>
      <c r="U337" s="250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1" t="s">
        <v>178</v>
      </c>
      <c r="AU337" s="251" t="s">
        <v>88</v>
      </c>
      <c r="AV337" s="13" t="s">
        <v>88</v>
      </c>
      <c r="AW337" s="13" t="s">
        <v>34</v>
      </c>
      <c r="AX337" s="13" t="s">
        <v>78</v>
      </c>
      <c r="AY337" s="251" t="s">
        <v>162</v>
      </c>
    </row>
    <row r="338" s="13" customFormat="1">
      <c r="A338" s="13"/>
      <c r="B338" s="240"/>
      <c r="C338" s="241"/>
      <c r="D338" s="242" t="s">
        <v>178</v>
      </c>
      <c r="E338" s="243" t="s">
        <v>1</v>
      </c>
      <c r="F338" s="244" t="s">
        <v>2032</v>
      </c>
      <c r="G338" s="241"/>
      <c r="H338" s="245">
        <v>22.199999999999999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49"/>
      <c r="U338" s="250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178</v>
      </c>
      <c r="AU338" s="251" t="s">
        <v>88</v>
      </c>
      <c r="AV338" s="13" t="s">
        <v>88</v>
      </c>
      <c r="AW338" s="13" t="s">
        <v>34</v>
      </c>
      <c r="AX338" s="13" t="s">
        <v>78</v>
      </c>
      <c r="AY338" s="251" t="s">
        <v>162</v>
      </c>
    </row>
    <row r="339" s="14" customFormat="1">
      <c r="A339" s="14"/>
      <c r="B339" s="263"/>
      <c r="C339" s="264"/>
      <c r="D339" s="242" t="s">
        <v>178</v>
      </c>
      <c r="E339" s="265" t="s">
        <v>1</v>
      </c>
      <c r="F339" s="266" t="s">
        <v>320</v>
      </c>
      <c r="G339" s="264"/>
      <c r="H339" s="267">
        <v>107.40000000000001</v>
      </c>
      <c r="I339" s="268"/>
      <c r="J339" s="264"/>
      <c r="K339" s="264"/>
      <c r="L339" s="269"/>
      <c r="M339" s="270"/>
      <c r="N339" s="271"/>
      <c r="O339" s="271"/>
      <c r="P339" s="271"/>
      <c r="Q339" s="271"/>
      <c r="R339" s="271"/>
      <c r="S339" s="271"/>
      <c r="T339" s="271"/>
      <c r="U339" s="272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3" t="s">
        <v>178</v>
      </c>
      <c r="AU339" s="273" t="s">
        <v>88</v>
      </c>
      <c r="AV339" s="14" t="s">
        <v>168</v>
      </c>
      <c r="AW339" s="14" t="s">
        <v>34</v>
      </c>
      <c r="AX339" s="14" t="s">
        <v>86</v>
      </c>
      <c r="AY339" s="273" t="s">
        <v>162</v>
      </c>
    </row>
    <row r="340" s="2" customFormat="1" ht="24.15" customHeight="1">
      <c r="A340" s="38"/>
      <c r="B340" s="39"/>
      <c r="C340" s="252" t="s">
        <v>539</v>
      </c>
      <c r="D340" s="252" t="s">
        <v>218</v>
      </c>
      <c r="E340" s="253" t="s">
        <v>2033</v>
      </c>
      <c r="F340" s="254" t="s">
        <v>2034</v>
      </c>
      <c r="G340" s="255" t="s">
        <v>167</v>
      </c>
      <c r="H340" s="256">
        <v>118.14</v>
      </c>
      <c r="I340" s="257"/>
      <c r="J340" s="258">
        <f>ROUND(I340*H340,2)</f>
        <v>0</v>
      </c>
      <c r="K340" s="259"/>
      <c r="L340" s="260"/>
      <c r="M340" s="261" t="s">
        <v>1</v>
      </c>
      <c r="N340" s="262" t="s">
        <v>43</v>
      </c>
      <c r="O340" s="91"/>
      <c r="P340" s="236">
        <f>O340*H340</f>
        <v>0</v>
      </c>
      <c r="Q340" s="236">
        <v>0.0126</v>
      </c>
      <c r="R340" s="236">
        <f>Q340*H340</f>
        <v>1.488564</v>
      </c>
      <c r="S340" s="236">
        <v>0</v>
      </c>
      <c r="T340" s="236">
        <f>S340*H340</f>
        <v>0</v>
      </c>
      <c r="U340" s="237" t="s">
        <v>1</v>
      </c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8" t="s">
        <v>323</v>
      </c>
      <c r="AT340" s="238" t="s">
        <v>218</v>
      </c>
      <c r="AU340" s="238" t="s">
        <v>88</v>
      </c>
      <c r="AY340" s="17" t="s">
        <v>162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7" t="s">
        <v>86</v>
      </c>
      <c r="BK340" s="239">
        <f>ROUND(I340*H340,2)</f>
        <v>0</v>
      </c>
      <c r="BL340" s="17" t="s">
        <v>238</v>
      </c>
      <c r="BM340" s="238" t="s">
        <v>2035</v>
      </c>
    </row>
    <row r="341" s="13" customFormat="1">
      <c r="A341" s="13"/>
      <c r="B341" s="240"/>
      <c r="C341" s="241"/>
      <c r="D341" s="242" t="s">
        <v>178</v>
      </c>
      <c r="E341" s="241"/>
      <c r="F341" s="244" t="s">
        <v>2036</v>
      </c>
      <c r="G341" s="241"/>
      <c r="H341" s="245">
        <v>118.14</v>
      </c>
      <c r="I341" s="246"/>
      <c r="J341" s="241"/>
      <c r="K341" s="241"/>
      <c r="L341" s="247"/>
      <c r="M341" s="248"/>
      <c r="N341" s="249"/>
      <c r="O341" s="249"/>
      <c r="P341" s="249"/>
      <c r="Q341" s="249"/>
      <c r="R341" s="249"/>
      <c r="S341" s="249"/>
      <c r="T341" s="249"/>
      <c r="U341" s="250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1" t="s">
        <v>178</v>
      </c>
      <c r="AU341" s="251" t="s">
        <v>88</v>
      </c>
      <c r="AV341" s="13" t="s">
        <v>88</v>
      </c>
      <c r="AW341" s="13" t="s">
        <v>4</v>
      </c>
      <c r="AX341" s="13" t="s">
        <v>86</v>
      </c>
      <c r="AY341" s="251" t="s">
        <v>162</v>
      </c>
    </row>
    <row r="342" s="2" customFormat="1" ht="14.4" customHeight="1">
      <c r="A342" s="38"/>
      <c r="B342" s="39"/>
      <c r="C342" s="226" t="s">
        <v>2037</v>
      </c>
      <c r="D342" s="226" t="s">
        <v>164</v>
      </c>
      <c r="E342" s="227" t="s">
        <v>2038</v>
      </c>
      <c r="F342" s="228" t="s">
        <v>2039</v>
      </c>
      <c r="G342" s="229" t="s">
        <v>167</v>
      </c>
      <c r="H342" s="230">
        <v>107.40000000000001</v>
      </c>
      <c r="I342" s="231"/>
      <c r="J342" s="232">
        <f>ROUND(I342*H342,2)</f>
        <v>0</v>
      </c>
      <c r="K342" s="233"/>
      <c r="L342" s="44"/>
      <c r="M342" s="234" t="s">
        <v>1</v>
      </c>
      <c r="N342" s="235" t="s">
        <v>43</v>
      </c>
      <c r="O342" s="91"/>
      <c r="P342" s="236">
        <f>O342*H342</f>
        <v>0</v>
      </c>
      <c r="Q342" s="236">
        <v>0.00029999999999999997</v>
      </c>
      <c r="R342" s="236">
        <f>Q342*H342</f>
        <v>0.032219999999999999</v>
      </c>
      <c r="S342" s="236">
        <v>0</v>
      </c>
      <c r="T342" s="236">
        <f>S342*H342</f>
        <v>0</v>
      </c>
      <c r="U342" s="237" t="s">
        <v>1</v>
      </c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8" t="s">
        <v>238</v>
      </c>
      <c r="AT342" s="238" t="s">
        <v>164</v>
      </c>
      <c r="AU342" s="238" t="s">
        <v>88</v>
      </c>
      <c r="AY342" s="17" t="s">
        <v>162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7" t="s">
        <v>86</v>
      </c>
      <c r="BK342" s="239">
        <f>ROUND(I342*H342,2)</f>
        <v>0</v>
      </c>
      <c r="BL342" s="17" t="s">
        <v>238</v>
      </c>
      <c r="BM342" s="238" t="s">
        <v>2040</v>
      </c>
    </row>
    <row r="343" s="2" customFormat="1" ht="24.15" customHeight="1">
      <c r="A343" s="38"/>
      <c r="B343" s="39"/>
      <c r="C343" s="226" t="s">
        <v>2041</v>
      </c>
      <c r="D343" s="226" t="s">
        <v>164</v>
      </c>
      <c r="E343" s="227" t="s">
        <v>2042</v>
      </c>
      <c r="F343" s="228" t="s">
        <v>2043</v>
      </c>
      <c r="G343" s="229" t="s">
        <v>414</v>
      </c>
      <c r="H343" s="278"/>
      <c r="I343" s="231"/>
      <c r="J343" s="232">
        <f>ROUND(I343*H343,2)</f>
        <v>0</v>
      </c>
      <c r="K343" s="233"/>
      <c r="L343" s="44"/>
      <c r="M343" s="234" t="s">
        <v>1</v>
      </c>
      <c r="N343" s="235" t="s">
        <v>43</v>
      </c>
      <c r="O343" s="91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6">
        <f>S343*H343</f>
        <v>0</v>
      </c>
      <c r="U343" s="237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8" t="s">
        <v>238</v>
      </c>
      <c r="AT343" s="238" t="s">
        <v>164</v>
      </c>
      <c r="AU343" s="238" t="s">
        <v>88</v>
      </c>
      <c r="AY343" s="17" t="s">
        <v>162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7" t="s">
        <v>86</v>
      </c>
      <c r="BK343" s="239">
        <f>ROUND(I343*H343,2)</f>
        <v>0</v>
      </c>
      <c r="BL343" s="17" t="s">
        <v>238</v>
      </c>
      <c r="BM343" s="238" t="s">
        <v>2044</v>
      </c>
    </row>
    <row r="344" s="12" customFormat="1" ht="22.8" customHeight="1">
      <c r="A344" s="12"/>
      <c r="B344" s="210"/>
      <c r="C344" s="211"/>
      <c r="D344" s="212" t="s">
        <v>77</v>
      </c>
      <c r="E344" s="224" t="s">
        <v>722</v>
      </c>
      <c r="F344" s="224" t="s">
        <v>1305</v>
      </c>
      <c r="G344" s="211"/>
      <c r="H344" s="211"/>
      <c r="I344" s="214"/>
      <c r="J344" s="225">
        <f>BK344</f>
        <v>0</v>
      </c>
      <c r="K344" s="211"/>
      <c r="L344" s="216"/>
      <c r="M344" s="217"/>
      <c r="N344" s="218"/>
      <c r="O344" s="218"/>
      <c r="P344" s="219">
        <f>SUM(P345:P347)</f>
        <v>0</v>
      </c>
      <c r="Q344" s="218"/>
      <c r="R344" s="219">
        <f>SUM(R345:R347)</f>
        <v>0.0066</v>
      </c>
      <c r="S344" s="218"/>
      <c r="T344" s="219">
        <f>SUM(T345:T347)</f>
        <v>0</v>
      </c>
      <c r="U344" s="220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1" t="s">
        <v>88</v>
      </c>
      <c r="AT344" s="222" t="s">
        <v>77</v>
      </c>
      <c r="AU344" s="222" t="s">
        <v>86</v>
      </c>
      <c r="AY344" s="221" t="s">
        <v>162</v>
      </c>
      <c r="BK344" s="223">
        <f>SUM(BK345:BK347)</f>
        <v>0</v>
      </c>
    </row>
    <row r="345" s="2" customFormat="1" ht="24.15" customHeight="1">
      <c r="A345" s="38"/>
      <c r="B345" s="39"/>
      <c r="C345" s="226" t="s">
        <v>2045</v>
      </c>
      <c r="D345" s="226" t="s">
        <v>164</v>
      </c>
      <c r="E345" s="227" t="s">
        <v>2046</v>
      </c>
      <c r="F345" s="228" t="s">
        <v>2047</v>
      </c>
      <c r="G345" s="229" t="s">
        <v>167</v>
      </c>
      <c r="H345" s="230">
        <v>10</v>
      </c>
      <c r="I345" s="231"/>
      <c r="J345" s="232">
        <f>ROUND(I345*H345,2)</f>
        <v>0</v>
      </c>
      <c r="K345" s="233"/>
      <c r="L345" s="44"/>
      <c r="M345" s="234" t="s">
        <v>1</v>
      </c>
      <c r="N345" s="235" t="s">
        <v>43</v>
      </c>
      <c r="O345" s="91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6">
        <f>S345*H345</f>
        <v>0</v>
      </c>
      <c r="U345" s="237" t="s">
        <v>1</v>
      </c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8" t="s">
        <v>238</v>
      </c>
      <c r="AT345" s="238" t="s">
        <v>164</v>
      </c>
      <c r="AU345" s="238" t="s">
        <v>88</v>
      </c>
      <c r="AY345" s="17" t="s">
        <v>162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7" t="s">
        <v>86</v>
      </c>
      <c r="BK345" s="239">
        <f>ROUND(I345*H345,2)</f>
        <v>0</v>
      </c>
      <c r="BL345" s="17" t="s">
        <v>238</v>
      </c>
      <c r="BM345" s="238" t="s">
        <v>2048</v>
      </c>
    </row>
    <row r="346" s="13" customFormat="1">
      <c r="A346" s="13"/>
      <c r="B346" s="240"/>
      <c r="C346" s="241"/>
      <c r="D346" s="242" t="s">
        <v>178</v>
      </c>
      <c r="E346" s="243" t="s">
        <v>1</v>
      </c>
      <c r="F346" s="244" t="s">
        <v>2049</v>
      </c>
      <c r="G346" s="241"/>
      <c r="H346" s="245">
        <v>10</v>
      </c>
      <c r="I346" s="246"/>
      <c r="J346" s="241"/>
      <c r="K346" s="241"/>
      <c r="L346" s="247"/>
      <c r="M346" s="248"/>
      <c r="N346" s="249"/>
      <c r="O346" s="249"/>
      <c r="P346" s="249"/>
      <c r="Q346" s="249"/>
      <c r="R346" s="249"/>
      <c r="S346" s="249"/>
      <c r="T346" s="249"/>
      <c r="U346" s="250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1" t="s">
        <v>178</v>
      </c>
      <c r="AU346" s="251" t="s">
        <v>88</v>
      </c>
      <c r="AV346" s="13" t="s">
        <v>88</v>
      </c>
      <c r="AW346" s="13" t="s">
        <v>34</v>
      </c>
      <c r="AX346" s="13" t="s">
        <v>86</v>
      </c>
      <c r="AY346" s="251" t="s">
        <v>162</v>
      </c>
    </row>
    <row r="347" s="2" customFormat="1" ht="24.15" customHeight="1">
      <c r="A347" s="38"/>
      <c r="B347" s="39"/>
      <c r="C347" s="226" t="s">
        <v>2050</v>
      </c>
      <c r="D347" s="226" t="s">
        <v>164</v>
      </c>
      <c r="E347" s="227" t="s">
        <v>1309</v>
      </c>
      <c r="F347" s="228" t="s">
        <v>1310</v>
      </c>
      <c r="G347" s="229" t="s">
        <v>167</v>
      </c>
      <c r="H347" s="230">
        <v>10</v>
      </c>
      <c r="I347" s="231"/>
      <c r="J347" s="232">
        <f>ROUND(I347*H347,2)</f>
        <v>0</v>
      </c>
      <c r="K347" s="233"/>
      <c r="L347" s="44"/>
      <c r="M347" s="234" t="s">
        <v>1</v>
      </c>
      <c r="N347" s="235" t="s">
        <v>43</v>
      </c>
      <c r="O347" s="91"/>
      <c r="P347" s="236">
        <f>O347*H347</f>
        <v>0</v>
      </c>
      <c r="Q347" s="236">
        <v>0.00066</v>
      </c>
      <c r="R347" s="236">
        <f>Q347*H347</f>
        <v>0.0066</v>
      </c>
      <c r="S347" s="236">
        <v>0</v>
      </c>
      <c r="T347" s="236">
        <f>S347*H347</f>
        <v>0</v>
      </c>
      <c r="U347" s="237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8" t="s">
        <v>238</v>
      </c>
      <c r="AT347" s="238" t="s">
        <v>164</v>
      </c>
      <c r="AU347" s="238" t="s">
        <v>88</v>
      </c>
      <c r="AY347" s="17" t="s">
        <v>162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7" t="s">
        <v>86</v>
      </c>
      <c r="BK347" s="239">
        <f>ROUND(I347*H347,2)</f>
        <v>0</v>
      </c>
      <c r="BL347" s="17" t="s">
        <v>238</v>
      </c>
      <c r="BM347" s="238" t="s">
        <v>2051</v>
      </c>
    </row>
    <row r="348" s="12" customFormat="1" ht="22.8" customHeight="1">
      <c r="A348" s="12"/>
      <c r="B348" s="210"/>
      <c r="C348" s="211"/>
      <c r="D348" s="212" t="s">
        <v>77</v>
      </c>
      <c r="E348" s="224" t="s">
        <v>2052</v>
      </c>
      <c r="F348" s="224" t="s">
        <v>2053</v>
      </c>
      <c r="G348" s="211"/>
      <c r="H348" s="211"/>
      <c r="I348" s="214"/>
      <c r="J348" s="225">
        <f>BK348</f>
        <v>0</v>
      </c>
      <c r="K348" s="211"/>
      <c r="L348" s="216"/>
      <c r="M348" s="217"/>
      <c r="N348" s="218"/>
      <c r="O348" s="218"/>
      <c r="P348" s="219">
        <f>SUM(P349:P352)</f>
        <v>0</v>
      </c>
      <c r="Q348" s="218"/>
      <c r="R348" s="219">
        <f>SUM(R349:R352)</f>
        <v>0.067968799999999996</v>
      </c>
      <c r="S348" s="218"/>
      <c r="T348" s="219">
        <f>SUM(T349:T352)</f>
        <v>0.0084816000000000006</v>
      </c>
      <c r="U348" s="220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1" t="s">
        <v>88</v>
      </c>
      <c r="AT348" s="222" t="s">
        <v>77</v>
      </c>
      <c r="AU348" s="222" t="s">
        <v>86</v>
      </c>
      <c r="AY348" s="221" t="s">
        <v>162</v>
      </c>
      <c r="BK348" s="223">
        <f>SUM(BK349:BK352)</f>
        <v>0</v>
      </c>
    </row>
    <row r="349" s="2" customFormat="1" ht="14.4" customHeight="1">
      <c r="A349" s="38"/>
      <c r="B349" s="39"/>
      <c r="C349" s="226" t="s">
        <v>2054</v>
      </c>
      <c r="D349" s="226" t="s">
        <v>164</v>
      </c>
      <c r="E349" s="227" t="s">
        <v>2055</v>
      </c>
      <c r="F349" s="228" t="s">
        <v>2056</v>
      </c>
      <c r="G349" s="229" t="s">
        <v>167</v>
      </c>
      <c r="H349" s="230">
        <v>27.359999999999999</v>
      </c>
      <c r="I349" s="231"/>
      <c r="J349" s="232">
        <f>ROUND(I349*H349,2)</f>
        <v>0</v>
      </c>
      <c r="K349" s="233"/>
      <c r="L349" s="44"/>
      <c r="M349" s="234" t="s">
        <v>1</v>
      </c>
      <c r="N349" s="235" t="s">
        <v>43</v>
      </c>
      <c r="O349" s="91"/>
      <c r="P349" s="236">
        <f>O349*H349</f>
        <v>0</v>
      </c>
      <c r="Q349" s="236">
        <v>0.001</v>
      </c>
      <c r="R349" s="236">
        <f>Q349*H349</f>
        <v>0.027359999999999999</v>
      </c>
      <c r="S349" s="236">
        <v>0.00031</v>
      </c>
      <c r="T349" s="236">
        <f>S349*H349</f>
        <v>0.0084816000000000006</v>
      </c>
      <c r="U349" s="237" t="s">
        <v>1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238</v>
      </c>
      <c r="AT349" s="238" t="s">
        <v>164</v>
      </c>
      <c r="AU349" s="238" t="s">
        <v>88</v>
      </c>
      <c r="AY349" s="17" t="s">
        <v>162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86</v>
      </c>
      <c r="BK349" s="239">
        <f>ROUND(I349*H349,2)</f>
        <v>0</v>
      </c>
      <c r="BL349" s="17" t="s">
        <v>238</v>
      </c>
      <c r="BM349" s="238" t="s">
        <v>2057</v>
      </c>
    </row>
    <row r="350" s="2" customFormat="1" ht="24.15" customHeight="1">
      <c r="A350" s="38"/>
      <c r="B350" s="39"/>
      <c r="C350" s="226" t="s">
        <v>2058</v>
      </c>
      <c r="D350" s="226" t="s">
        <v>164</v>
      </c>
      <c r="E350" s="227" t="s">
        <v>2059</v>
      </c>
      <c r="F350" s="228" t="s">
        <v>2060</v>
      </c>
      <c r="G350" s="229" t="s">
        <v>167</v>
      </c>
      <c r="H350" s="230">
        <v>88.280000000000001</v>
      </c>
      <c r="I350" s="231"/>
      <c r="J350" s="232">
        <f>ROUND(I350*H350,2)</f>
        <v>0</v>
      </c>
      <c r="K350" s="233"/>
      <c r="L350" s="44"/>
      <c r="M350" s="234" t="s">
        <v>1</v>
      </c>
      <c r="N350" s="235" t="s">
        <v>43</v>
      </c>
      <c r="O350" s="91"/>
      <c r="P350" s="236">
        <f>O350*H350</f>
        <v>0</v>
      </c>
      <c r="Q350" s="236">
        <v>0.00020000000000000001</v>
      </c>
      <c r="R350" s="236">
        <f>Q350*H350</f>
        <v>0.017656000000000002</v>
      </c>
      <c r="S350" s="236">
        <v>0</v>
      </c>
      <c r="T350" s="236">
        <f>S350*H350</f>
        <v>0</v>
      </c>
      <c r="U350" s="237" t="s">
        <v>1</v>
      </c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8" t="s">
        <v>238</v>
      </c>
      <c r="AT350" s="238" t="s">
        <v>164</v>
      </c>
      <c r="AU350" s="238" t="s">
        <v>88</v>
      </c>
      <c r="AY350" s="17" t="s">
        <v>162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7" t="s">
        <v>86</v>
      </c>
      <c r="BK350" s="239">
        <f>ROUND(I350*H350,2)</f>
        <v>0</v>
      </c>
      <c r="BL350" s="17" t="s">
        <v>238</v>
      </c>
      <c r="BM350" s="238" t="s">
        <v>2061</v>
      </c>
    </row>
    <row r="351" s="13" customFormat="1">
      <c r="A351" s="13"/>
      <c r="B351" s="240"/>
      <c r="C351" s="241"/>
      <c r="D351" s="242" t="s">
        <v>178</v>
      </c>
      <c r="E351" s="243" t="s">
        <v>1</v>
      </c>
      <c r="F351" s="244" t="s">
        <v>2062</v>
      </c>
      <c r="G351" s="241"/>
      <c r="H351" s="245">
        <v>88.280000000000001</v>
      </c>
      <c r="I351" s="246"/>
      <c r="J351" s="241"/>
      <c r="K351" s="241"/>
      <c r="L351" s="247"/>
      <c r="M351" s="248"/>
      <c r="N351" s="249"/>
      <c r="O351" s="249"/>
      <c r="P351" s="249"/>
      <c r="Q351" s="249"/>
      <c r="R351" s="249"/>
      <c r="S351" s="249"/>
      <c r="T351" s="249"/>
      <c r="U351" s="250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178</v>
      </c>
      <c r="AU351" s="251" t="s">
        <v>88</v>
      </c>
      <c r="AV351" s="13" t="s">
        <v>88</v>
      </c>
      <c r="AW351" s="13" t="s">
        <v>34</v>
      </c>
      <c r="AX351" s="13" t="s">
        <v>86</v>
      </c>
      <c r="AY351" s="251" t="s">
        <v>162</v>
      </c>
    </row>
    <row r="352" s="2" customFormat="1" ht="24.15" customHeight="1">
      <c r="A352" s="38"/>
      <c r="B352" s="39"/>
      <c r="C352" s="226" t="s">
        <v>2063</v>
      </c>
      <c r="D352" s="226" t="s">
        <v>164</v>
      </c>
      <c r="E352" s="227" t="s">
        <v>2064</v>
      </c>
      <c r="F352" s="228" t="s">
        <v>2065</v>
      </c>
      <c r="G352" s="229" t="s">
        <v>167</v>
      </c>
      <c r="H352" s="230">
        <v>88.280000000000001</v>
      </c>
      <c r="I352" s="231"/>
      <c r="J352" s="232">
        <f>ROUND(I352*H352,2)</f>
        <v>0</v>
      </c>
      <c r="K352" s="233"/>
      <c r="L352" s="44"/>
      <c r="M352" s="279" t="s">
        <v>1</v>
      </c>
      <c r="N352" s="280" t="s">
        <v>43</v>
      </c>
      <c r="O352" s="281"/>
      <c r="P352" s="282">
        <f>O352*H352</f>
        <v>0</v>
      </c>
      <c r="Q352" s="282">
        <v>0.00025999999999999998</v>
      </c>
      <c r="R352" s="282">
        <f>Q352*H352</f>
        <v>0.022952799999999999</v>
      </c>
      <c r="S352" s="282">
        <v>0</v>
      </c>
      <c r="T352" s="282">
        <f>S352*H352</f>
        <v>0</v>
      </c>
      <c r="U352" s="283" t="s">
        <v>1</v>
      </c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238</v>
      </c>
      <c r="AT352" s="238" t="s">
        <v>164</v>
      </c>
      <c r="AU352" s="238" t="s">
        <v>88</v>
      </c>
      <c r="AY352" s="17" t="s">
        <v>162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86</v>
      </c>
      <c r="BK352" s="239">
        <f>ROUND(I352*H352,2)</f>
        <v>0</v>
      </c>
      <c r="BL352" s="17" t="s">
        <v>238</v>
      </c>
      <c r="BM352" s="238" t="s">
        <v>2066</v>
      </c>
    </row>
    <row r="353" s="2" customFormat="1" ht="6.96" customHeight="1">
      <c r="A353" s="38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4"/>
      <c r="M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</sheetData>
  <sheetProtection sheet="1" autoFilter="0" formatColumns="0" formatRows="0" objects="1" scenarios="1" spinCount="100000" saltValue="+Bwhl8SrhgZ7CcOxNiIRkNh1cyz+dq5KBs9THOzjzGtA14Nf14g7fDA7I4hk0qid3daEfREaA/TPdEQf9UGbWQ==" hashValue="6dOkE3iLN+zSFm4ISgACn6ClBU0zpa5HoqjiO2vo8p8b18YS1BbU6Pa4JmQ2naXP58b6GH7d/gKOlEG+zDhWsw==" algorithmName="SHA-512" password="C1E4"/>
  <autoFilter ref="C135:K352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2067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ROUND(J144,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ROUND((SUM(BE144:BE501)),  2)</f>
        <v>0</v>
      </c>
      <c r="G33" s="38"/>
      <c r="H33" s="38"/>
      <c r="I33" s="164">
        <v>0.20999999999999999</v>
      </c>
      <c r="J33" s="163">
        <f>ROUND(((SUM(BE144:BE501))*I33),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ROUND((SUM(BF144:BF501)),  2)</f>
        <v>0</v>
      </c>
      <c r="G34" s="38"/>
      <c r="H34" s="38"/>
      <c r="I34" s="164">
        <v>0.14999999999999999</v>
      </c>
      <c r="J34" s="163">
        <f>ROUND(((SUM(BF144:BF501))*I34),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ROUND((SUM(BG144:BG501)),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ROUND((SUM(BH144:BH501)),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ROUND((SUM(BI144:BI501)),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007 - Oprava vnitřních prostor 1NP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J144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135</v>
      </c>
      <c r="E97" s="191"/>
      <c r="F97" s="191"/>
      <c r="G97" s="191"/>
      <c r="H97" s="191"/>
      <c r="I97" s="191"/>
      <c r="J97" s="192">
        <f>J145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138</v>
      </c>
      <c r="E98" s="196"/>
      <c r="F98" s="196"/>
      <c r="G98" s="196"/>
      <c r="H98" s="196"/>
      <c r="I98" s="196"/>
      <c r="J98" s="197">
        <f>J146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846</v>
      </c>
      <c r="E99" s="196"/>
      <c r="F99" s="196"/>
      <c r="G99" s="196"/>
      <c r="H99" s="196"/>
      <c r="I99" s="196"/>
      <c r="J99" s="197">
        <f>J156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8"/>
      <c r="C100" s="189"/>
      <c r="D100" s="190" t="s">
        <v>143</v>
      </c>
      <c r="E100" s="191"/>
      <c r="F100" s="191"/>
      <c r="G100" s="191"/>
      <c r="H100" s="191"/>
      <c r="I100" s="191"/>
      <c r="J100" s="192">
        <f>J210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4"/>
      <c r="C101" s="133"/>
      <c r="D101" s="195" t="s">
        <v>847</v>
      </c>
      <c r="E101" s="196"/>
      <c r="F101" s="196"/>
      <c r="G101" s="196"/>
      <c r="H101" s="196"/>
      <c r="I101" s="196"/>
      <c r="J101" s="197">
        <f>J211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427</v>
      </c>
      <c r="E102" s="196"/>
      <c r="F102" s="196"/>
      <c r="G102" s="196"/>
      <c r="H102" s="196"/>
      <c r="I102" s="196"/>
      <c r="J102" s="197">
        <f>J262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142</v>
      </c>
      <c r="E103" s="196"/>
      <c r="F103" s="196"/>
      <c r="G103" s="196"/>
      <c r="H103" s="196"/>
      <c r="I103" s="196"/>
      <c r="J103" s="197">
        <f>J275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2068</v>
      </c>
      <c r="E104" s="196"/>
      <c r="F104" s="196"/>
      <c r="G104" s="196"/>
      <c r="H104" s="196"/>
      <c r="I104" s="196"/>
      <c r="J104" s="197">
        <f>J277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144</v>
      </c>
      <c r="E105" s="196"/>
      <c r="F105" s="196"/>
      <c r="G105" s="196"/>
      <c r="H105" s="196"/>
      <c r="I105" s="196"/>
      <c r="J105" s="197">
        <f>J283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762</v>
      </c>
      <c r="E106" s="196"/>
      <c r="F106" s="196"/>
      <c r="G106" s="196"/>
      <c r="H106" s="196"/>
      <c r="I106" s="196"/>
      <c r="J106" s="197">
        <f>J300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1609</v>
      </c>
      <c r="E107" s="196"/>
      <c r="F107" s="196"/>
      <c r="G107" s="196"/>
      <c r="H107" s="196"/>
      <c r="I107" s="196"/>
      <c r="J107" s="197">
        <f>J305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1610</v>
      </c>
      <c r="E108" s="196"/>
      <c r="F108" s="196"/>
      <c r="G108" s="196"/>
      <c r="H108" s="196"/>
      <c r="I108" s="196"/>
      <c r="J108" s="197">
        <f>J311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1611</v>
      </c>
      <c r="E109" s="196"/>
      <c r="F109" s="196"/>
      <c r="G109" s="196"/>
      <c r="H109" s="196"/>
      <c r="I109" s="196"/>
      <c r="J109" s="197">
        <f>J325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2069</v>
      </c>
      <c r="E110" s="196"/>
      <c r="F110" s="196"/>
      <c r="G110" s="196"/>
      <c r="H110" s="196"/>
      <c r="I110" s="196"/>
      <c r="J110" s="197">
        <f>J341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2070</v>
      </c>
      <c r="E111" s="196"/>
      <c r="F111" s="196"/>
      <c r="G111" s="196"/>
      <c r="H111" s="196"/>
      <c r="I111" s="196"/>
      <c r="J111" s="197">
        <f>J345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2071</v>
      </c>
      <c r="E112" s="196"/>
      <c r="F112" s="196"/>
      <c r="G112" s="196"/>
      <c r="H112" s="196"/>
      <c r="I112" s="196"/>
      <c r="J112" s="197">
        <f>J358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2072</v>
      </c>
      <c r="E113" s="196"/>
      <c r="F113" s="196"/>
      <c r="G113" s="196"/>
      <c r="H113" s="196"/>
      <c r="I113" s="196"/>
      <c r="J113" s="197">
        <f>J363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2073</v>
      </c>
      <c r="E114" s="196"/>
      <c r="F114" s="196"/>
      <c r="G114" s="196"/>
      <c r="H114" s="196"/>
      <c r="I114" s="196"/>
      <c r="J114" s="197">
        <f>J381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33"/>
      <c r="D115" s="195" t="s">
        <v>429</v>
      </c>
      <c r="E115" s="196"/>
      <c r="F115" s="196"/>
      <c r="G115" s="196"/>
      <c r="H115" s="196"/>
      <c r="I115" s="196"/>
      <c r="J115" s="197">
        <f>J385</f>
        <v>0</v>
      </c>
      <c r="K115" s="133"/>
      <c r="L115" s="19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33"/>
      <c r="D116" s="195" t="s">
        <v>1613</v>
      </c>
      <c r="E116" s="196"/>
      <c r="F116" s="196"/>
      <c r="G116" s="196"/>
      <c r="H116" s="196"/>
      <c r="I116" s="196"/>
      <c r="J116" s="197">
        <f>J391</f>
        <v>0</v>
      </c>
      <c r="K116" s="133"/>
      <c r="L116" s="19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4"/>
      <c r="C117" s="133"/>
      <c r="D117" s="195" t="s">
        <v>851</v>
      </c>
      <c r="E117" s="196"/>
      <c r="F117" s="196"/>
      <c r="G117" s="196"/>
      <c r="H117" s="196"/>
      <c r="I117" s="196"/>
      <c r="J117" s="197">
        <f>J406</f>
        <v>0</v>
      </c>
      <c r="K117" s="133"/>
      <c r="L117" s="19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4"/>
      <c r="C118" s="133"/>
      <c r="D118" s="195" t="s">
        <v>432</v>
      </c>
      <c r="E118" s="196"/>
      <c r="F118" s="196"/>
      <c r="G118" s="196"/>
      <c r="H118" s="196"/>
      <c r="I118" s="196"/>
      <c r="J118" s="197">
        <f>J414</f>
        <v>0</v>
      </c>
      <c r="K118" s="133"/>
      <c r="L118" s="198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33"/>
      <c r="D119" s="195" t="s">
        <v>1614</v>
      </c>
      <c r="E119" s="196"/>
      <c r="F119" s="196"/>
      <c r="G119" s="196"/>
      <c r="H119" s="196"/>
      <c r="I119" s="196"/>
      <c r="J119" s="197">
        <f>J420</f>
        <v>0</v>
      </c>
      <c r="K119" s="133"/>
      <c r="L119" s="198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4"/>
      <c r="C120" s="133"/>
      <c r="D120" s="195" t="s">
        <v>2074</v>
      </c>
      <c r="E120" s="196"/>
      <c r="F120" s="196"/>
      <c r="G120" s="196"/>
      <c r="H120" s="196"/>
      <c r="I120" s="196"/>
      <c r="J120" s="197">
        <f>J437</f>
        <v>0</v>
      </c>
      <c r="K120" s="133"/>
      <c r="L120" s="198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4"/>
      <c r="C121" s="133"/>
      <c r="D121" s="195" t="s">
        <v>2075</v>
      </c>
      <c r="E121" s="196"/>
      <c r="F121" s="196"/>
      <c r="G121" s="196"/>
      <c r="H121" s="196"/>
      <c r="I121" s="196"/>
      <c r="J121" s="197">
        <f>J468</f>
        <v>0</v>
      </c>
      <c r="K121" s="133"/>
      <c r="L121" s="198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4"/>
      <c r="C122" s="133"/>
      <c r="D122" s="195" t="s">
        <v>852</v>
      </c>
      <c r="E122" s="196"/>
      <c r="F122" s="196"/>
      <c r="G122" s="196"/>
      <c r="H122" s="196"/>
      <c r="I122" s="196"/>
      <c r="J122" s="197">
        <f>J479</f>
        <v>0</v>
      </c>
      <c r="K122" s="133"/>
      <c r="L122" s="198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4"/>
      <c r="C123" s="133"/>
      <c r="D123" s="195" t="s">
        <v>1616</v>
      </c>
      <c r="E123" s="196"/>
      <c r="F123" s="196"/>
      <c r="G123" s="196"/>
      <c r="H123" s="196"/>
      <c r="I123" s="196"/>
      <c r="J123" s="197">
        <f>J484</f>
        <v>0</v>
      </c>
      <c r="K123" s="133"/>
      <c r="L123" s="198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88"/>
      <c r="C124" s="189"/>
      <c r="D124" s="190" t="s">
        <v>855</v>
      </c>
      <c r="E124" s="191"/>
      <c r="F124" s="191"/>
      <c r="G124" s="191"/>
      <c r="H124" s="191"/>
      <c r="I124" s="191"/>
      <c r="J124" s="192">
        <f>J491</f>
        <v>0</v>
      </c>
      <c r="K124" s="189"/>
      <c r="L124" s="193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2" customFormat="1" ht="21.84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146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16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40"/>
      <c r="D134" s="40"/>
      <c r="E134" s="183" t="str">
        <f>E7</f>
        <v>Sedlčany ON - oprava</v>
      </c>
      <c r="F134" s="32"/>
      <c r="G134" s="32"/>
      <c r="H134" s="32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128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76" t="str">
        <f>E9</f>
        <v>007 - Oprava vnitřních prostor 1NP</v>
      </c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20</v>
      </c>
      <c r="D138" s="40"/>
      <c r="E138" s="40"/>
      <c r="F138" s="27" t="str">
        <f>F12</f>
        <v>žst. Sedlčany</v>
      </c>
      <c r="G138" s="40"/>
      <c r="H138" s="40"/>
      <c r="I138" s="32" t="s">
        <v>22</v>
      </c>
      <c r="J138" s="79" t="str">
        <f>IF(J12="","",J12)</f>
        <v>14. 7. 2020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5.15" customHeight="1">
      <c r="A140" s="38"/>
      <c r="B140" s="39"/>
      <c r="C140" s="32" t="s">
        <v>24</v>
      </c>
      <c r="D140" s="40"/>
      <c r="E140" s="40"/>
      <c r="F140" s="27" t="str">
        <f>E15</f>
        <v>Správa železnic, státní organizace</v>
      </c>
      <c r="G140" s="40"/>
      <c r="H140" s="40"/>
      <c r="I140" s="32" t="s">
        <v>32</v>
      </c>
      <c r="J140" s="36" t="str">
        <f>E21</f>
        <v xml:space="preserve"> 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30</v>
      </c>
      <c r="D141" s="40"/>
      <c r="E141" s="40"/>
      <c r="F141" s="27" t="str">
        <f>IF(E18="","",E18)</f>
        <v>Vyplň údaj</v>
      </c>
      <c r="G141" s="40"/>
      <c r="H141" s="40"/>
      <c r="I141" s="32" t="s">
        <v>35</v>
      </c>
      <c r="J141" s="36" t="str">
        <f>E24</f>
        <v>L. Ulrich, DiS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0.32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11" customFormat="1" ht="29.28" customHeight="1">
      <c r="A143" s="199"/>
      <c r="B143" s="200"/>
      <c r="C143" s="201" t="s">
        <v>147</v>
      </c>
      <c r="D143" s="202" t="s">
        <v>63</v>
      </c>
      <c r="E143" s="202" t="s">
        <v>59</v>
      </c>
      <c r="F143" s="202" t="s">
        <v>60</v>
      </c>
      <c r="G143" s="202" t="s">
        <v>148</v>
      </c>
      <c r="H143" s="202" t="s">
        <v>149</v>
      </c>
      <c r="I143" s="202" t="s">
        <v>150</v>
      </c>
      <c r="J143" s="203" t="s">
        <v>132</v>
      </c>
      <c r="K143" s="204" t="s">
        <v>151</v>
      </c>
      <c r="L143" s="205"/>
      <c r="M143" s="100" t="s">
        <v>1</v>
      </c>
      <c r="N143" s="101" t="s">
        <v>42</v>
      </c>
      <c r="O143" s="101" t="s">
        <v>152</v>
      </c>
      <c r="P143" s="101" t="s">
        <v>153</v>
      </c>
      <c r="Q143" s="101" t="s">
        <v>154</v>
      </c>
      <c r="R143" s="101" t="s">
        <v>155</v>
      </c>
      <c r="S143" s="101" t="s">
        <v>156</v>
      </c>
      <c r="T143" s="101" t="s">
        <v>157</v>
      </c>
      <c r="U143" s="102" t="s">
        <v>158</v>
      </c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</row>
    <row r="144" s="2" customFormat="1" ht="22.8" customHeight="1">
      <c r="A144" s="38"/>
      <c r="B144" s="39"/>
      <c r="C144" s="107" t="s">
        <v>159</v>
      </c>
      <c r="D144" s="40"/>
      <c r="E144" s="40"/>
      <c r="F144" s="40"/>
      <c r="G144" s="40"/>
      <c r="H144" s="40"/>
      <c r="I144" s="40"/>
      <c r="J144" s="206">
        <f>BK144</f>
        <v>0</v>
      </c>
      <c r="K144" s="40"/>
      <c r="L144" s="44"/>
      <c r="M144" s="103"/>
      <c r="N144" s="207"/>
      <c r="O144" s="104"/>
      <c r="P144" s="208">
        <f>P145+P210+P491</f>
        <v>0</v>
      </c>
      <c r="Q144" s="104"/>
      <c r="R144" s="208">
        <f>R145+R210+R491</f>
        <v>145.10130362000004</v>
      </c>
      <c r="S144" s="104"/>
      <c r="T144" s="208">
        <f>T145+T210+T491</f>
        <v>148.39263940000004</v>
      </c>
      <c r="U144" s="105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77</v>
      </c>
      <c r="AU144" s="17" t="s">
        <v>134</v>
      </c>
      <c r="BK144" s="209">
        <f>BK145+BK210+BK491</f>
        <v>0</v>
      </c>
    </row>
    <row r="145" s="12" customFormat="1" ht="25.92" customHeight="1">
      <c r="A145" s="12"/>
      <c r="B145" s="210"/>
      <c r="C145" s="211"/>
      <c r="D145" s="212" t="s">
        <v>77</v>
      </c>
      <c r="E145" s="213" t="s">
        <v>160</v>
      </c>
      <c r="F145" s="213" t="s">
        <v>161</v>
      </c>
      <c r="G145" s="211"/>
      <c r="H145" s="211"/>
      <c r="I145" s="214"/>
      <c r="J145" s="215">
        <f>BK145</f>
        <v>0</v>
      </c>
      <c r="K145" s="211"/>
      <c r="L145" s="216"/>
      <c r="M145" s="217"/>
      <c r="N145" s="218"/>
      <c r="O145" s="218"/>
      <c r="P145" s="219">
        <f>P146+P156</f>
        <v>0</v>
      </c>
      <c r="Q145" s="218"/>
      <c r="R145" s="219">
        <f>R146+R156</f>
        <v>137.16388548000003</v>
      </c>
      <c r="S145" s="218"/>
      <c r="T145" s="219">
        <f>T146+T156</f>
        <v>0</v>
      </c>
      <c r="U145" s="220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86</v>
      </c>
      <c r="AT145" s="222" t="s">
        <v>77</v>
      </c>
      <c r="AU145" s="222" t="s">
        <v>78</v>
      </c>
      <c r="AY145" s="221" t="s">
        <v>162</v>
      </c>
      <c r="BK145" s="223">
        <f>BK146+BK156</f>
        <v>0</v>
      </c>
    </row>
    <row r="146" s="12" customFormat="1" ht="22.8" customHeight="1">
      <c r="A146" s="12"/>
      <c r="B146" s="210"/>
      <c r="C146" s="211"/>
      <c r="D146" s="212" t="s">
        <v>77</v>
      </c>
      <c r="E146" s="224" t="s">
        <v>173</v>
      </c>
      <c r="F146" s="224" t="s">
        <v>252</v>
      </c>
      <c r="G146" s="211"/>
      <c r="H146" s="211"/>
      <c r="I146" s="214"/>
      <c r="J146" s="225">
        <f>BK146</f>
        <v>0</v>
      </c>
      <c r="K146" s="211"/>
      <c r="L146" s="216"/>
      <c r="M146" s="217"/>
      <c r="N146" s="218"/>
      <c r="O146" s="218"/>
      <c r="P146" s="219">
        <f>SUM(P147:P155)</f>
        <v>0</v>
      </c>
      <c r="Q146" s="218"/>
      <c r="R146" s="219">
        <f>SUM(R147:R155)</f>
        <v>6.0740216500000006</v>
      </c>
      <c r="S146" s="218"/>
      <c r="T146" s="219">
        <f>SUM(T147:T155)</f>
        <v>0</v>
      </c>
      <c r="U146" s="220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86</v>
      </c>
      <c r="AT146" s="222" t="s">
        <v>77</v>
      </c>
      <c r="AU146" s="222" t="s">
        <v>86</v>
      </c>
      <c r="AY146" s="221" t="s">
        <v>162</v>
      </c>
      <c r="BK146" s="223">
        <f>SUM(BK147:BK155)</f>
        <v>0</v>
      </c>
    </row>
    <row r="147" s="2" customFormat="1" ht="24.15" customHeight="1">
      <c r="A147" s="38"/>
      <c r="B147" s="39"/>
      <c r="C147" s="226" t="s">
        <v>86</v>
      </c>
      <c r="D147" s="226" t="s">
        <v>164</v>
      </c>
      <c r="E147" s="227" t="s">
        <v>2076</v>
      </c>
      <c r="F147" s="228" t="s">
        <v>2077</v>
      </c>
      <c r="G147" s="229" t="s">
        <v>176</v>
      </c>
      <c r="H147" s="230">
        <v>3.681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43</v>
      </c>
      <c r="O147" s="91"/>
      <c r="P147" s="236">
        <f>O147*H147</f>
        <v>0</v>
      </c>
      <c r="Q147" s="236">
        <v>1.3271500000000001</v>
      </c>
      <c r="R147" s="236">
        <f>Q147*H147</f>
        <v>4.8852391500000003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168</v>
      </c>
      <c r="AT147" s="238" t="s">
        <v>164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168</v>
      </c>
      <c r="BM147" s="238" t="s">
        <v>2078</v>
      </c>
    </row>
    <row r="148" s="13" customFormat="1">
      <c r="A148" s="13"/>
      <c r="B148" s="240"/>
      <c r="C148" s="241"/>
      <c r="D148" s="242" t="s">
        <v>178</v>
      </c>
      <c r="E148" s="243" t="s">
        <v>1</v>
      </c>
      <c r="F148" s="244" t="s">
        <v>2079</v>
      </c>
      <c r="G148" s="241"/>
      <c r="H148" s="245">
        <v>1.3859999999999999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49"/>
      <c r="U148" s="25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178</v>
      </c>
      <c r="AU148" s="251" t="s">
        <v>88</v>
      </c>
      <c r="AV148" s="13" t="s">
        <v>88</v>
      </c>
      <c r="AW148" s="13" t="s">
        <v>34</v>
      </c>
      <c r="AX148" s="13" t="s">
        <v>78</v>
      </c>
      <c r="AY148" s="251" t="s">
        <v>162</v>
      </c>
    </row>
    <row r="149" s="13" customFormat="1">
      <c r="A149" s="13"/>
      <c r="B149" s="240"/>
      <c r="C149" s="241"/>
      <c r="D149" s="242" t="s">
        <v>178</v>
      </c>
      <c r="E149" s="243" t="s">
        <v>1</v>
      </c>
      <c r="F149" s="244" t="s">
        <v>2080</v>
      </c>
      <c r="G149" s="241"/>
      <c r="H149" s="245">
        <v>0.75</v>
      </c>
      <c r="I149" s="246"/>
      <c r="J149" s="241"/>
      <c r="K149" s="241"/>
      <c r="L149" s="247"/>
      <c r="M149" s="248"/>
      <c r="N149" s="249"/>
      <c r="O149" s="249"/>
      <c r="P149" s="249"/>
      <c r="Q149" s="249"/>
      <c r="R149" s="249"/>
      <c r="S149" s="249"/>
      <c r="T149" s="249"/>
      <c r="U149" s="25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1" t="s">
        <v>178</v>
      </c>
      <c r="AU149" s="251" t="s">
        <v>88</v>
      </c>
      <c r="AV149" s="13" t="s">
        <v>88</v>
      </c>
      <c r="AW149" s="13" t="s">
        <v>34</v>
      </c>
      <c r="AX149" s="13" t="s">
        <v>78</v>
      </c>
      <c r="AY149" s="251" t="s">
        <v>162</v>
      </c>
    </row>
    <row r="150" s="13" customFormat="1">
      <c r="A150" s="13"/>
      <c r="B150" s="240"/>
      <c r="C150" s="241"/>
      <c r="D150" s="242" t="s">
        <v>178</v>
      </c>
      <c r="E150" s="243" t="s">
        <v>1</v>
      </c>
      <c r="F150" s="244" t="s">
        <v>2081</v>
      </c>
      <c r="G150" s="241"/>
      <c r="H150" s="245">
        <v>1.5449999999999999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49"/>
      <c r="U150" s="25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178</v>
      </c>
      <c r="AU150" s="251" t="s">
        <v>88</v>
      </c>
      <c r="AV150" s="13" t="s">
        <v>88</v>
      </c>
      <c r="AW150" s="13" t="s">
        <v>34</v>
      </c>
      <c r="AX150" s="13" t="s">
        <v>78</v>
      </c>
      <c r="AY150" s="251" t="s">
        <v>162</v>
      </c>
    </row>
    <row r="151" s="14" customFormat="1">
      <c r="A151" s="14"/>
      <c r="B151" s="263"/>
      <c r="C151" s="264"/>
      <c r="D151" s="242" t="s">
        <v>178</v>
      </c>
      <c r="E151" s="265" t="s">
        <v>1</v>
      </c>
      <c r="F151" s="266" t="s">
        <v>320</v>
      </c>
      <c r="G151" s="264"/>
      <c r="H151" s="267">
        <v>3.681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1"/>
      <c r="U151" s="272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178</v>
      </c>
      <c r="AU151" s="273" t="s">
        <v>88</v>
      </c>
      <c r="AV151" s="14" t="s">
        <v>168</v>
      </c>
      <c r="AW151" s="14" t="s">
        <v>34</v>
      </c>
      <c r="AX151" s="14" t="s">
        <v>86</v>
      </c>
      <c r="AY151" s="273" t="s">
        <v>162</v>
      </c>
    </row>
    <row r="152" s="2" customFormat="1" ht="24.15" customHeight="1">
      <c r="A152" s="38"/>
      <c r="B152" s="39"/>
      <c r="C152" s="226" t="s">
        <v>88</v>
      </c>
      <c r="D152" s="226" t="s">
        <v>164</v>
      </c>
      <c r="E152" s="227" t="s">
        <v>1617</v>
      </c>
      <c r="F152" s="228" t="s">
        <v>1618</v>
      </c>
      <c r="G152" s="229" t="s">
        <v>167</v>
      </c>
      <c r="H152" s="230">
        <v>19.25</v>
      </c>
      <c r="I152" s="231"/>
      <c r="J152" s="232">
        <f>ROUND(I152*H152,2)</f>
        <v>0</v>
      </c>
      <c r="K152" s="233"/>
      <c r="L152" s="44"/>
      <c r="M152" s="234" t="s">
        <v>1</v>
      </c>
      <c r="N152" s="235" t="s">
        <v>43</v>
      </c>
      <c r="O152" s="91"/>
      <c r="P152" s="236">
        <f>O152*H152</f>
        <v>0</v>
      </c>
      <c r="Q152" s="236">
        <v>0.058970000000000002</v>
      </c>
      <c r="R152" s="236">
        <f>Q152*H152</f>
        <v>1.1351725000000001</v>
      </c>
      <c r="S152" s="236">
        <v>0</v>
      </c>
      <c r="T152" s="236">
        <f>S152*H152</f>
        <v>0</v>
      </c>
      <c r="U152" s="23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168</v>
      </c>
      <c r="AT152" s="238" t="s">
        <v>164</v>
      </c>
      <c r="AU152" s="238" t="s">
        <v>88</v>
      </c>
      <c r="AY152" s="17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86</v>
      </c>
      <c r="BK152" s="239">
        <f>ROUND(I152*H152,2)</f>
        <v>0</v>
      </c>
      <c r="BL152" s="17" t="s">
        <v>168</v>
      </c>
      <c r="BM152" s="238" t="s">
        <v>2082</v>
      </c>
    </row>
    <row r="153" s="13" customFormat="1">
      <c r="A153" s="13"/>
      <c r="B153" s="240"/>
      <c r="C153" s="241"/>
      <c r="D153" s="242" t="s">
        <v>178</v>
      </c>
      <c r="E153" s="243" t="s">
        <v>1</v>
      </c>
      <c r="F153" s="244" t="s">
        <v>2083</v>
      </c>
      <c r="G153" s="241"/>
      <c r="H153" s="245">
        <v>19.25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49"/>
      <c r="U153" s="250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178</v>
      </c>
      <c r="AU153" s="251" t="s">
        <v>88</v>
      </c>
      <c r="AV153" s="13" t="s">
        <v>88</v>
      </c>
      <c r="AW153" s="13" t="s">
        <v>34</v>
      </c>
      <c r="AX153" s="13" t="s">
        <v>86</v>
      </c>
      <c r="AY153" s="251" t="s">
        <v>162</v>
      </c>
    </row>
    <row r="154" s="2" customFormat="1" ht="24.15" customHeight="1">
      <c r="A154" s="38"/>
      <c r="B154" s="39"/>
      <c r="C154" s="226" t="s">
        <v>173</v>
      </c>
      <c r="D154" s="226" t="s">
        <v>164</v>
      </c>
      <c r="E154" s="227" t="s">
        <v>2084</v>
      </c>
      <c r="F154" s="228" t="s">
        <v>2085</v>
      </c>
      <c r="G154" s="229" t="s">
        <v>256</v>
      </c>
      <c r="H154" s="230">
        <v>1</v>
      </c>
      <c r="I154" s="231"/>
      <c r="J154" s="232">
        <f>ROUND(I154*H154,2)</f>
        <v>0</v>
      </c>
      <c r="K154" s="233"/>
      <c r="L154" s="44"/>
      <c r="M154" s="234" t="s">
        <v>1</v>
      </c>
      <c r="N154" s="235" t="s">
        <v>43</v>
      </c>
      <c r="O154" s="91"/>
      <c r="P154" s="236">
        <f>O154*H154</f>
        <v>0</v>
      </c>
      <c r="Q154" s="236">
        <v>0.052630000000000003</v>
      </c>
      <c r="R154" s="236">
        <f>Q154*H154</f>
        <v>0.052630000000000003</v>
      </c>
      <c r="S154" s="236">
        <v>0</v>
      </c>
      <c r="T154" s="236">
        <f>S154*H154</f>
        <v>0</v>
      </c>
      <c r="U154" s="23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168</v>
      </c>
      <c r="AT154" s="238" t="s">
        <v>164</v>
      </c>
      <c r="AU154" s="238" t="s">
        <v>88</v>
      </c>
      <c r="AY154" s="17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86</v>
      </c>
      <c r="BK154" s="239">
        <f>ROUND(I154*H154,2)</f>
        <v>0</v>
      </c>
      <c r="BL154" s="17" t="s">
        <v>168</v>
      </c>
      <c r="BM154" s="238" t="s">
        <v>2086</v>
      </c>
    </row>
    <row r="155" s="2" customFormat="1" ht="24.15" customHeight="1">
      <c r="A155" s="38"/>
      <c r="B155" s="39"/>
      <c r="C155" s="226" t="s">
        <v>168</v>
      </c>
      <c r="D155" s="226" t="s">
        <v>164</v>
      </c>
      <c r="E155" s="227" t="s">
        <v>1625</v>
      </c>
      <c r="F155" s="228" t="s">
        <v>1626</v>
      </c>
      <c r="G155" s="229" t="s">
        <v>266</v>
      </c>
      <c r="H155" s="230">
        <v>7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0.00013999999999999999</v>
      </c>
      <c r="R155" s="236">
        <f>Q155*H155</f>
        <v>0.00097999999999999997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2087</v>
      </c>
    </row>
    <row r="156" s="12" customFormat="1" ht="22.8" customHeight="1">
      <c r="A156" s="12"/>
      <c r="B156" s="210"/>
      <c r="C156" s="211"/>
      <c r="D156" s="212" t="s">
        <v>77</v>
      </c>
      <c r="E156" s="224" t="s">
        <v>189</v>
      </c>
      <c r="F156" s="224" t="s">
        <v>886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SUM(P157:P209)</f>
        <v>0</v>
      </c>
      <c r="Q156" s="218"/>
      <c r="R156" s="219">
        <f>SUM(R157:R209)</f>
        <v>131.08986383000004</v>
      </c>
      <c r="S156" s="218"/>
      <c r="T156" s="219">
        <f>SUM(T157:T209)</f>
        <v>0</v>
      </c>
      <c r="U156" s="220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86</v>
      </c>
      <c r="AT156" s="222" t="s">
        <v>77</v>
      </c>
      <c r="AU156" s="222" t="s">
        <v>86</v>
      </c>
      <c r="AY156" s="221" t="s">
        <v>162</v>
      </c>
      <c r="BK156" s="223">
        <f>SUM(BK157:BK209)</f>
        <v>0</v>
      </c>
    </row>
    <row r="157" s="2" customFormat="1" ht="24.15" customHeight="1">
      <c r="A157" s="38"/>
      <c r="B157" s="39"/>
      <c r="C157" s="226" t="s">
        <v>184</v>
      </c>
      <c r="D157" s="226" t="s">
        <v>164</v>
      </c>
      <c r="E157" s="227" t="s">
        <v>1644</v>
      </c>
      <c r="F157" s="228" t="s">
        <v>1645</v>
      </c>
      <c r="G157" s="229" t="s">
        <v>167</v>
      </c>
      <c r="H157" s="230">
        <v>63.759999999999998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0.00020000000000000001</v>
      </c>
      <c r="R157" s="236">
        <f>Q157*H157</f>
        <v>0.012751999999999999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168</v>
      </c>
      <c r="AT157" s="238" t="s">
        <v>164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168</v>
      </c>
      <c r="BM157" s="238" t="s">
        <v>2088</v>
      </c>
    </row>
    <row r="158" s="13" customFormat="1">
      <c r="A158" s="13"/>
      <c r="B158" s="240"/>
      <c r="C158" s="241"/>
      <c r="D158" s="242" t="s">
        <v>178</v>
      </c>
      <c r="E158" s="243" t="s">
        <v>1</v>
      </c>
      <c r="F158" s="244" t="s">
        <v>2089</v>
      </c>
      <c r="G158" s="241"/>
      <c r="H158" s="245">
        <v>63.759999999999998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49"/>
      <c r="U158" s="250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178</v>
      </c>
      <c r="AU158" s="251" t="s">
        <v>88</v>
      </c>
      <c r="AV158" s="13" t="s">
        <v>88</v>
      </c>
      <c r="AW158" s="13" t="s">
        <v>34</v>
      </c>
      <c r="AX158" s="13" t="s">
        <v>86</v>
      </c>
      <c r="AY158" s="251" t="s">
        <v>162</v>
      </c>
    </row>
    <row r="159" s="2" customFormat="1" ht="24.15" customHeight="1">
      <c r="A159" s="38"/>
      <c r="B159" s="39"/>
      <c r="C159" s="226" t="s">
        <v>189</v>
      </c>
      <c r="D159" s="226" t="s">
        <v>164</v>
      </c>
      <c r="E159" s="227" t="s">
        <v>1636</v>
      </c>
      <c r="F159" s="228" t="s">
        <v>1637</v>
      </c>
      <c r="G159" s="229" t="s">
        <v>167</v>
      </c>
      <c r="H159" s="230">
        <v>512.5</v>
      </c>
      <c r="I159" s="231"/>
      <c r="J159" s="232">
        <f>ROUND(I159*H159,2)</f>
        <v>0</v>
      </c>
      <c r="K159" s="233"/>
      <c r="L159" s="44"/>
      <c r="M159" s="234" t="s">
        <v>1</v>
      </c>
      <c r="N159" s="235" t="s">
        <v>43</v>
      </c>
      <c r="O159" s="91"/>
      <c r="P159" s="236">
        <f>O159*H159</f>
        <v>0</v>
      </c>
      <c r="Q159" s="236">
        <v>0.026200000000000001</v>
      </c>
      <c r="R159" s="236">
        <f>Q159*H159</f>
        <v>13.4275</v>
      </c>
      <c r="S159" s="236">
        <v>0</v>
      </c>
      <c r="T159" s="236">
        <f>S159*H159</f>
        <v>0</v>
      </c>
      <c r="U159" s="23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168</v>
      </c>
      <c r="AT159" s="238" t="s">
        <v>164</v>
      </c>
      <c r="AU159" s="238" t="s">
        <v>88</v>
      </c>
      <c r="AY159" s="17" t="s">
        <v>162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86</v>
      </c>
      <c r="BK159" s="239">
        <f>ROUND(I159*H159,2)</f>
        <v>0</v>
      </c>
      <c r="BL159" s="17" t="s">
        <v>168</v>
      </c>
      <c r="BM159" s="238" t="s">
        <v>2090</v>
      </c>
    </row>
    <row r="160" s="13" customFormat="1">
      <c r="A160" s="13"/>
      <c r="B160" s="240"/>
      <c r="C160" s="241"/>
      <c r="D160" s="242" t="s">
        <v>178</v>
      </c>
      <c r="E160" s="243" t="s">
        <v>1</v>
      </c>
      <c r="F160" s="244" t="s">
        <v>2091</v>
      </c>
      <c r="G160" s="241"/>
      <c r="H160" s="245">
        <v>70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49"/>
      <c r="U160" s="250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178</v>
      </c>
      <c r="AU160" s="251" t="s">
        <v>88</v>
      </c>
      <c r="AV160" s="13" t="s">
        <v>88</v>
      </c>
      <c r="AW160" s="13" t="s">
        <v>34</v>
      </c>
      <c r="AX160" s="13" t="s">
        <v>78</v>
      </c>
      <c r="AY160" s="251" t="s">
        <v>162</v>
      </c>
    </row>
    <row r="161" s="13" customFormat="1">
      <c r="A161" s="13"/>
      <c r="B161" s="240"/>
      <c r="C161" s="241"/>
      <c r="D161" s="242" t="s">
        <v>178</v>
      </c>
      <c r="E161" s="243" t="s">
        <v>1</v>
      </c>
      <c r="F161" s="244" t="s">
        <v>2092</v>
      </c>
      <c r="G161" s="241"/>
      <c r="H161" s="245">
        <v>68.599999999999994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49"/>
      <c r="U161" s="25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178</v>
      </c>
      <c r="AU161" s="251" t="s">
        <v>88</v>
      </c>
      <c r="AV161" s="13" t="s">
        <v>88</v>
      </c>
      <c r="AW161" s="13" t="s">
        <v>34</v>
      </c>
      <c r="AX161" s="13" t="s">
        <v>78</v>
      </c>
      <c r="AY161" s="251" t="s">
        <v>162</v>
      </c>
    </row>
    <row r="162" s="13" customFormat="1">
      <c r="A162" s="13"/>
      <c r="B162" s="240"/>
      <c r="C162" s="241"/>
      <c r="D162" s="242" t="s">
        <v>178</v>
      </c>
      <c r="E162" s="243" t="s">
        <v>1</v>
      </c>
      <c r="F162" s="244" t="s">
        <v>2093</v>
      </c>
      <c r="G162" s="241"/>
      <c r="H162" s="245">
        <v>84</v>
      </c>
      <c r="I162" s="246"/>
      <c r="J162" s="241"/>
      <c r="K162" s="241"/>
      <c r="L162" s="247"/>
      <c r="M162" s="248"/>
      <c r="N162" s="249"/>
      <c r="O162" s="249"/>
      <c r="P162" s="249"/>
      <c r="Q162" s="249"/>
      <c r="R162" s="249"/>
      <c r="S162" s="249"/>
      <c r="T162" s="249"/>
      <c r="U162" s="250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178</v>
      </c>
      <c r="AU162" s="251" t="s">
        <v>88</v>
      </c>
      <c r="AV162" s="13" t="s">
        <v>88</v>
      </c>
      <c r="AW162" s="13" t="s">
        <v>34</v>
      </c>
      <c r="AX162" s="13" t="s">
        <v>78</v>
      </c>
      <c r="AY162" s="251" t="s">
        <v>162</v>
      </c>
    </row>
    <row r="163" s="13" customFormat="1">
      <c r="A163" s="13"/>
      <c r="B163" s="240"/>
      <c r="C163" s="241"/>
      <c r="D163" s="242" t="s">
        <v>178</v>
      </c>
      <c r="E163" s="243" t="s">
        <v>1</v>
      </c>
      <c r="F163" s="244" t="s">
        <v>2094</v>
      </c>
      <c r="G163" s="241"/>
      <c r="H163" s="245">
        <v>38.5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49"/>
      <c r="U163" s="250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178</v>
      </c>
      <c r="AU163" s="251" t="s">
        <v>88</v>
      </c>
      <c r="AV163" s="13" t="s">
        <v>88</v>
      </c>
      <c r="AW163" s="13" t="s">
        <v>34</v>
      </c>
      <c r="AX163" s="13" t="s">
        <v>78</v>
      </c>
      <c r="AY163" s="251" t="s">
        <v>162</v>
      </c>
    </row>
    <row r="164" s="13" customFormat="1">
      <c r="A164" s="13"/>
      <c r="B164" s="240"/>
      <c r="C164" s="241"/>
      <c r="D164" s="242" t="s">
        <v>178</v>
      </c>
      <c r="E164" s="243" t="s">
        <v>1</v>
      </c>
      <c r="F164" s="244" t="s">
        <v>2095</v>
      </c>
      <c r="G164" s="241"/>
      <c r="H164" s="245">
        <v>63.700000000000003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49"/>
      <c r="U164" s="250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178</v>
      </c>
      <c r="AU164" s="251" t="s">
        <v>88</v>
      </c>
      <c r="AV164" s="13" t="s">
        <v>88</v>
      </c>
      <c r="AW164" s="13" t="s">
        <v>34</v>
      </c>
      <c r="AX164" s="13" t="s">
        <v>78</v>
      </c>
      <c r="AY164" s="251" t="s">
        <v>162</v>
      </c>
    </row>
    <row r="165" s="13" customFormat="1">
      <c r="A165" s="13"/>
      <c r="B165" s="240"/>
      <c r="C165" s="241"/>
      <c r="D165" s="242" t="s">
        <v>178</v>
      </c>
      <c r="E165" s="243" t="s">
        <v>1</v>
      </c>
      <c r="F165" s="244" t="s">
        <v>2096</v>
      </c>
      <c r="G165" s="241"/>
      <c r="H165" s="245">
        <v>49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49"/>
      <c r="U165" s="250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178</v>
      </c>
      <c r="AU165" s="251" t="s">
        <v>88</v>
      </c>
      <c r="AV165" s="13" t="s">
        <v>88</v>
      </c>
      <c r="AW165" s="13" t="s">
        <v>34</v>
      </c>
      <c r="AX165" s="13" t="s">
        <v>78</v>
      </c>
      <c r="AY165" s="251" t="s">
        <v>162</v>
      </c>
    </row>
    <row r="166" s="13" customFormat="1">
      <c r="A166" s="13"/>
      <c r="B166" s="240"/>
      <c r="C166" s="241"/>
      <c r="D166" s="242" t="s">
        <v>178</v>
      </c>
      <c r="E166" s="243" t="s">
        <v>1</v>
      </c>
      <c r="F166" s="244" t="s">
        <v>2097</v>
      </c>
      <c r="G166" s="241"/>
      <c r="H166" s="245">
        <v>63.700000000000003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49"/>
      <c r="U166" s="250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178</v>
      </c>
      <c r="AU166" s="251" t="s">
        <v>88</v>
      </c>
      <c r="AV166" s="13" t="s">
        <v>88</v>
      </c>
      <c r="AW166" s="13" t="s">
        <v>34</v>
      </c>
      <c r="AX166" s="13" t="s">
        <v>78</v>
      </c>
      <c r="AY166" s="251" t="s">
        <v>162</v>
      </c>
    </row>
    <row r="167" s="13" customFormat="1">
      <c r="A167" s="13"/>
      <c r="B167" s="240"/>
      <c r="C167" s="241"/>
      <c r="D167" s="242" t="s">
        <v>178</v>
      </c>
      <c r="E167" s="243" t="s">
        <v>1</v>
      </c>
      <c r="F167" s="244" t="s">
        <v>2098</v>
      </c>
      <c r="G167" s="241"/>
      <c r="H167" s="245">
        <v>75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49"/>
      <c r="U167" s="250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178</v>
      </c>
      <c r="AU167" s="251" t="s">
        <v>88</v>
      </c>
      <c r="AV167" s="13" t="s">
        <v>88</v>
      </c>
      <c r="AW167" s="13" t="s">
        <v>34</v>
      </c>
      <c r="AX167" s="13" t="s">
        <v>78</v>
      </c>
      <c r="AY167" s="251" t="s">
        <v>162</v>
      </c>
    </row>
    <row r="168" s="14" customFormat="1">
      <c r="A168" s="14"/>
      <c r="B168" s="263"/>
      <c r="C168" s="264"/>
      <c r="D168" s="242" t="s">
        <v>178</v>
      </c>
      <c r="E168" s="265" t="s">
        <v>1</v>
      </c>
      <c r="F168" s="266" t="s">
        <v>320</v>
      </c>
      <c r="G168" s="264"/>
      <c r="H168" s="267">
        <v>512.5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1"/>
      <c r="U168" s="272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3" t="s">
        <v>178</v>
      </c>
      <c r="AU168" s="273" t="s">
        <v>88</v>
      </c>
      <c r="AV168" s="14" t="s">
        <v>168</v>
      </c>
      <c r="AW168" s="14" t="s">
        <v>34</v>
      </c>
      <c r="AX168" s="14" t="s">
        <v>86</v>
      </c>
      <c r="AY168" s="273" t="s">
        <v>162</v>
      </c>
    </row>
    <row r="169" s="2" customFormat="1" ht="24.15" customHeight="1">
      <c r="A169" s="38"/>
      <c r="B169" s="39"/>
      <c r="C169" s="226" t="s">
        <v>194</v>
      </c>
      <c r="D169" s="226" t="s">
        <v>164</v>
      </c>
      <c r="E169" s="227" t="s">
        <v>1648</v>
      </c>
      <c r="F169" s="228" t="s">
        <v>1649</v>
      </c>
      <c r="G169" s="229" t="s">
        <v>167</v>
      </c>
      <c r="H169" s="230">
        <v>512.5</v>
      </c>
      <c r="I169" s="231"/>
      <c r="J169" s="232">
        <f>ROUND(I169*H169,2)</f>
        <v>0</v>
      </c>
      <c r="K169" s="233"/>
      <c r="L169" s="44"/>
      <c r="M169" s="234" t="s">
        <v>1</v>
      </c>
      <c r="N169" s="235" t="s">
        <v>43</v>
      </c>
      <c r="O169" s="91"/>
      <c r="P169" s="236">
        <f>O169*H169</f>
        <v>0</v>
      </c>
      <c r="Q169" s="236">
        <v>0.00046999999999999999</v>
      </c>
      <c r="R169" s="236">
        <f>Q169*H169</f>
        <v>0.24087500000000001</v>
      </c>
      <c r="S169" s="236">
        <v>0</v>
      </c>
      <c r="T169" s="236">
        <f>S169*H169</f>
        <v>0</v>
      </c>
      <c r="U169" s="23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168</v>
      </c>
      <c r="AT169" s="238" t="s">
        <v>164</v>
      </c>
      <c r="AU169" s="238" t="s">
        <v>88</v>
      </c>
      <c r="AY169" s="17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86</v>
      </c>
      <c r="BK169" s="239">
        <f>ROUND(I169*H169,2)</f>
        <v>0</v>
      </c>
      <c r="BL169" s="17" t="s">
        <v>168</v>
      </c>
      <c r="BM169" s="238" t="s">
        <v>2099</v>
      </c>
    </row>
    <row r="170" s="2" customFormat="1" ht="24.15" customHeight="1">
      <c r="A170" s="38"/>
      <c r="B170" s="39"/>
      <c r="C170" s="226" t="s">
        <v>198</v>
      </c>
      <c r="D170" s="226" t="s">
        <v>164</v>
      </c>
      <c r="E170" s="227" t="s">
        <v>1652</v>
      </c>
      <c r="F170" s="228" t="s">
        <v>1653</v>
      </c>
      <c r="G170" s="229" t="s">
        <v>167</v>
      </c>
      <c r="H170" s="230">
        <v>512.5</v>
      </c>
      <c r="I170" s="231"/>
      <c r="J170" s="232">
        <f>ROUND(I170*H170,2)</f>
        <v>0</v>
      </c>
      <c r="K170" s="233"/>
      <c r="L170" s="44"/>
      <c r="M170" s="234" t="s">
        <v>1</v>
      </c>
      <c r="N170" s="235" t="s">
        <v>43</v>
      </c>
      <c r="O170" s="91"/>
      <c r="P170" s="236">
        <f>O170*H170</f>
        <v>0</v>
      </c>
      <c r="Q170" s="236">
        <v>0.0048900000000000002</v>
      </c>
      <c r="R170" s="236">
        <f>Q170*H170</f>
        <v>2.5061249999999999</v>
      </c>
      <c r="S170" s="236">
        <v>0</v>
      </c>
      <c r="T170" s="236">
        <f>S170*H170</f>
        <v>0</v>
      </c>
      <c r="U170" s="23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168</v>
      </c>
      <c r="AT170" s="238" t="s">
        <v>164</v>
      </c>
      <c r="AU170" s="238" t="s">
        <v>88</v>
      </c>
      <c r="AY170" s="17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86</v>
      </c>
      <c r="BK170" s="239">
        <f>ROUND(I170*H170,2)</f>
        <v>0</v>
      </c>
      <c r="BL170" s="17" t="s">
        <v>168</v>
      </c>
      <c r="BM170" s="238" t="s">
        <v>2100</v>
      </c>
    </row>
    <row r="171" s="2" customFormat="1" ht="24.15" customHeight="1">
      <c r="A171" s="38"/>
      <c r="B171" s="39"/>
      <c r="C171" s="226" t="s">
        <v>202</v>
      </c>
      <c r="D171" s="226" t="s">
        <v>164</v>
      </c>
      <c r="E171" s="227" t="s">
        <v>1655</v>
      </c>
      <c r="F171" s="228" t="s">
        <v>1656</v>
      </c>
      <c r="G171" s="229" t="s">
        <v>167</v>
      </c>
      <c r="H171" s="230">
        <v>512.5</v>
      </c>
      <c r="I171" s="231"/>
      <c r="J171" s="232">
        <f>ROUND(I171*H171,2)</f>
        <v>0</v>
      </c>
      <c r="K171" s="233"/>
      <c r="L171" s="44"/>
      <c r="M171" s="234" t="s">
        <v>1</v>
      </c>
      <c r="N171" s="235" t="s">
        <v>43</v>
      </c>
      <c r="O171" s="91"/>
      <c r="P171" s="236">
        <f>O171*H171</f>
        <v>0</v>
      </c>
      <c r="Q171" s="236">
        <v>0.0030000000000000001</v>
      </c>
      <c r="R171" s="236">
        <f>Q171*H171</f>
        <v>1.5375000000000001</v>
      </c>
      <c r="S171" s="236">
        <v>0</v>
      </c>
      <c r="T171" s="236">
        <f>S171*H171</f>
        <v>0</v>
      </c>
      <c r="U171" s="23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168</v>
      </c>
      <c r="AT171" s="238" t="s">
        <v>164</v>
      </c>
      <c r="AU171" s="238" t="s">
        <v>88</v>
      </c>
      <c r="AY171" s="17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86</v>
      </c>
      <c r="BK171" s="239">
        <f>ROUND(I171*H171,2)</f>
        <v>0</v>
      </c>
      <c r="BL171" s="17" t="s">
        <v>168</v>
      </c>
      <c r="BM171" s="238" t="s">
        <v>2101</v>
      </c>
    </row>
    <row r="172" s="2" customFormat="1" ht="14.4" customHeight="1">
      <c r="A172" s="38"/>
      <c r="B172" s="39"/>
      <c r="C172" s="226" t="s">
        <v>208</v>
      </c>
      <c r="D172" s="226" t="s">
        <v>164</v>
      </c>
      <c r="E172" s="227" t="s">
        <v>1660</v>
      </c>
      <c r="F172" s="228" t="s">
        <v>1661</v>
      </c>
      <c r="G172" s="229" t="s">
        <v>176</v>
      </c>
      <c r="H172" s="230">
        <v>13.698</v>
      </c>
      <c r="I172" s="231"/>
      <c r="J172" s="232">
        <f>ROUND(I172*H172,2)</f>
        <v>0</v>
      </c>
      <c r="K172" s="233"/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2.45329</v>
      </c>
      <c r="R172" s="236">
        <f>Q172*H172</f>
        <v>33.605166420000003</v>
      </c>
      <c r="S172" s="236">
        <v>0</v>
      </c>
      <c r="T172" s="236">
        <f>S172*H172</f>
        <v>0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168</v>
      </c>
      <c r="AT172" s="238" t="s">
        <v>164</v>
      </c>
      <c r="AU172" s="238" t="s">
        <v>88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168</v>
      </c>
      <c r="BM172" s="238" t="s">
        <v>2102</v>
      </c>
    </row>
    <row r="173" s="13" customFormat="1">
      <c r="A173" s="13"/>
      <c r="B173" s="240"/>
      <c r="C173" s="241"/>
      <c r="D173" s="242" t="s">
        <v>178</v>
      </c>
      <c r="E173" s="243" t="s">
        <v>1</v>
      </c>
      <c r="F173" s="244" t="s">
        <v>2103</v>
      </c>
      <c r="G173" s="241"/>
      <c r="H173" s="245">
        <v>2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49"/>
      <c r="U173" s="250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178</v>
      </c>
      <c r="AU173" s="251" t="s">
        <v>88</v>
      </c>
      <c r="AV173" s="13" t="s">
        <v>88</v>
      </c>
      <c r="AW173" s="13" t="s">
        <v>34</v>
      </c>
      <c r="AX173" s="13" t="s">
        <v>78</v>
      </c>
      <c r="AY173" s="251" t="s">
        <v>162</v>
      </c>
    </row>
    <row r="174" s="13" customFormat="1">
      <c r="A174" s="13"/>
      <c r="B174" s="240"/>
      <c r="C174" s="241"/>
      <c r="D174" s="242" t="s">
        <v>178</v>
      </c>
      <c r="E174" s="243" t="s">
        <v>1</v>
      </c>
      <c r="F174" s="244" t="s">
        <v>2104</v>
      </c>
      <c r="G174" s="241"/>
      <c r="H174" s="245">
        <v>1.9199999999999999</v>
      </c>
      <c r="I174" s="246"/>
      <c r="J174" s="241"/>
      <c r="K174" s="241"/>
      <c r="L174" s="247"/>
      <c r="M174" s="248"/>
      <c r="N174" s="249"/>
      <c r="O174" s="249"/>
      <c r="P174" s="249"/>
      <c r="Q174" s="249"/>
      <c r="R174" s="249"/>
      <c r="S174" s="249"/>
      <c r="T174" s="249"/>
      <c r="U174" s="250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1" t="s">
        <v>178</v>
      </c>
      <c r="AU174" s="251" t="s">
        <v>88</v>
      </c>
      <c r="AV174" s="13" t="s">
        <v>88</v>
      </c>
      <c r="AW174" s="13" t="s">
        <v>34</v>
      </c>
      <c r="AX174" s="13" t="s">
        <v>78</v>
      </c>
      <c r="AY174" s="251" t="s">
        <v>162</v>
      </c>
    </row>
    <row r="175" s="13" customFormat="1">
      <c r="A175" s="13"/>
      <c r="B175" s="240"/>
      <c r="C175" s="241"/>
      <c r="D175" s="242" t="s">
        <v>178</v>
      </c>
      <c r="E175" s="243" t="s">
        <v>1</v>
      </c>
      <c r="F175" s="244" t="s">
        <v>2105</v>
      </c>
      <c r="G175" s="241"/>
      <c r="H175" s="245">
        <v>2.2400000000000002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49"/>
      <c r="U175" s="250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178</v>
      </c>
      <c r="AU175" s="251" t="s">
        <v>88</v>
      </c>
      <c r="AV175" s="13" t="s">
        <v>88</v>
      </c>
      <c r="AW175" s="13" t="s">
        <v>34</v>
      </c>
      <c r="AX175" s="13" t="s">
        <v>78</v>
      </c>
      <c r="AY175" s="251" t="s">
        <v>162</v>
      </c>
    </row>
    <row r="176" s="13" customFormat="1">
      <c r="A176" s="13"/>
      <c r="B176" s="240"/>
      <c r="C176" s="241"/>
      <c r="D176" s="242" t="s">
        <v>178</v>
      </c>
      <c r="E176" s="243" t="s">
        <v>1</v>
      </c>
      <c r="F176" s="244" t="s">
        <v>2106</v>
      </c>
      <c r="G176" s="241"/>
      <c r="H176" s="245">
        <v>0.56000000000000005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49"/>
      <c r="U176" s="250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178</v>
      </c>
      <c r="AU176" s="251" t="s">
        <v>88</v>
      </c>
      <c r="AV176" s="13" t="s">
        <v>88</v>
      </c>
      <c r="AW176" s="13" t="s">
        <v>34</v>
      </c>
      <c r="AX176" s="13" t="s">
        <v>78</v>
      </c>
      <c r="AY176" s="251" t="s">
        <v>162</v>
      </c>
    </row>
    <row r="177" s="13" customFormat="1">
      <c r="A177" s="13"/>
      <c r="B177" s="240"/>
      <c r="C177" s="241"/>
      <c r="D177" s="242" t="s">
        <v>178</v>
      </c>
      <c r="E177" s="243" t="s">
        <v>1</v>
      </c>
      <c r="F177" s="244" t="s">
        <v>2107</v>
      </c>
      <c r="G177" s="241"/>
      <c r="H177" s="245">
        <v>1.6539999999999999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49"/>
      <c r="U177" s="250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178</v>
      </c>
      <c r="AU177" s="251" t="s">
        <v>88</v>
      </c>
      <c r="AV177" s="13" t="s">
        <v>88</v>
      </c>
      <c r="AW177" s="13" t="s">
        <v>34</v>
      </c>
      <c r="AX177" s="13" t="s">
        <v>78</v>
      </c>
      <c r="AY177" s="251" t="s">
        <v>162</v>
      </c>
    </row>
    <row r="178" s="13" customFormat="1">
      <c r="A178" s="13"/>
      <c r="B178" s="240"/>
      <c r="C178" s="241"/>
      <c r="D178" s="242" t="s">
        <v>178</v>
      </c>
      <c r="E178" s="243" t="s">
        <v>1</v>
      </c>
      <c r="F178" s="244" t="s">
        <v>2108</v>
      </c>
      <c r="G178" s="241"/>
      <c r="H178" s="245">
        <v>0.91500000000000004</v>
      </c>
      <c r="I178" s="246"/>
      <c r="J178" s="241"/>
      <c r="K178" s="241"/>
      <c r="L178" s="247"/>
      <c r="M178" s="248"/>
      <c r="N178" s="249"/>
      <c r="O178" s="249"/>
      <c r="P178" s="249"/>
      <c r="Q178" s="249"/>
      <c r="R178" s="249"/>
      <c r="S178" s="249"/>
      <c r="T178" s="249"/>
      <c r="U178" s="25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1" t="s">
        <v>178</v>
      </c>
      <c r="AU178" s="251" t="s">
        <v>88</v>
      </c>
      <c r="AV178" s="13" t="s">
        <v>88</v>
      </c>
      <c r="AW178" s="13" t="s">
        <v>34</v>
      </c>
      <c r="AX178" s="13" t="s">
        <v>78</v>
      </c>
      <c r="AY178" s="251" t="s">
        <v>162</v>
      </c>
    </row>
    <row r="179" s="13" customFormat="1">
      <c r="A179" s="13"/>
      <c r="B179" s="240"/>
      <c r="C179" s="241"/>
      <c r="D179" s="242" t="s">
        <v>178</v>
      </c>
      <c r="E179" s="243" t="s">
        <v>1</v>
      </c>
      <c r="F179" s="244" t="s">
        <v>2109</v>
      </c>
      <c r="G179" s="241"/>
      <c r="H179" s="245">
        <v>1.6539999999999999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49"/>
      <c r="U179" s="250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178</v>
      </c>
      <c r="AU179" s="251" t="s">
        <v>88</v>
      </c>
      <c r="AV179" s="13" t="s">
        <v>88</v>
      </c>
      <c r="AW179" s="13" t="s">
        <v>34</v>
      </c>
      <c r="AX179" s="13" t="s">
        <v>78</v>
      </c>
      <c r="AY179" s="251" t="s">
        <v>162</v>
      </c>
    </row>
    <row r="180" s="13" customFormat="1">
      <c r="A180" s="13"/>
      <c r="B180" s="240"/>
      <c r="C180" s="241"/>
      <c r="D180" s="242" t="s">
        <v>178</v>
      </c>
      <c r="E180" s="243" t="s">
        <v>1</v>
      </c>
      <c r="F180" s="244" t="s">
        <v>2110</v>
      </c>
      <c r="G180" s="241"/>
      <c r="H180" s="245">
        <v>2.7549999999999999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49"/>
      <c r="U180" s="250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178</v>
      </c>
      <c r="AU180" s="251" t="s">
        <v>88</v>
      </c>
      <c r="AV180" s="13" t="s">
        <v>88</v>
      </c>
      <c r="AW180" s="13" t="s">
        <v>34</v>
      </c>
      <c r="AX180" s="13" t="s">
        <v>78</v>
      </c>
      <c r="AY180" s="251" t="s">
        <v>162</v>
      </c>
    </row>
    <row r="181" s="14" customFormat="1">
      <c r="A181" s="14"/>
      <c r="B181" s="263"/>
      <c r="C181" s="264"/>
      <c r="D181" s="242" t="s">
        <v>178</v>
      </c>
      <c r="E181" s="265" t="s">
        <v>1</v>
      </c>
      <c r="F181" s="266" t="s">
        <v>320</v>
      </c>
      <c r="G181" s="264"/>
      <c r="H181" s="267">
        <v>13.698</v>
      </c>
      <c r="I181" s="268"/>
      <c r="J181" s="264"/>
      <c r="K181" s="264"/>
      <c r="L181" s="269"/>
      <c r="M181" s="270"/>
      <c r="N181" s="271"/>
      <c r="O181" s="271"/>
      <c r="P181" s="271"/>
      <c r="Q181" s="271"/>
      <c r="R181" s="271"/>
      <c r="S181" s="271"/>
      <c r="T181" s="271"/>
      <c r="U181" s="272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3" t="s">
        <v>178</v>
      </c>
      <c r="AU181" s="273" t="s">
        <v>88</v>
      </c>
      <c r="AV181" s="14" t="s">
        <v>168</v>
      </c>
      <c r="AW181" s="14" t="s">
        <v>34</v>
      </c>
      <c r="AX181" s="14" t="s">
        <v>86</v>
      </c>
      <c r="AY181" s="273" t="s">
        <v>162</v>
      </c>
    </row>
    <row r="182" s="2" customFormat="1" ht="14.4" customHeight="1">
      <c r="A182" s="38"/>
      <c r="B182" s="39"/>
      <c r="C182" s="226" t="s">
        <v>213</v>
      </c>
      <c r="D182" s="226" t="s">
        <v>164</v>
      </c>
      <c r="E182" s="227" t="s">
        <v>1664</v>
      </c>
      <c r="F182" s="228" t="s">
        <v>1665</v>
      </c>
      <c r="G182" s="229" t="s">
        <v>176</v>
      </c>
      <c r="H182" s="230">
        <v>17.123999999999999</v>
      </c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2.45329</v>
      </c>
      <c r="R182" s="236">
        <f>Q182*H182</f>
        <v>42.010137959999994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168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168</v>
      </c>
      <c r="BM182" s="238" t="s">
        <v>2111</v>
      </c>
    </row>
    <row r="183" s="13" customFormat="1">
      <c r="A183" s="13"/>
      <c r="B183" s="240"/>
      <c r="C183" s="241"/>
      <c r="D183" s="242" t="s">
        <v>178</v>
      </c>
      <c r="E183" s="243" t="s">
        <v>1</v>
      </c>
      <c r="F183" s="244" t="s">
        <v>2112</v>
      </c>
      <c r="G183" s="241"/>
      <c r="H183" s="245">
        <v>2.5</v>
      </c>
      <c r="I183" s="246"/>
      <c r="J183" s="241"/>
      <c r="K183" s="241"/>
      <c r="L183" s="247"/>
      <c r="M183" s="248"/>
      <c r="N183" s="249"/>
      <c r="O183" s="249"/>
      <c r="P183" s="249"/>
      <c r="Q183" s="249"/>
      <c r="R183" s="249"/>
      <c r="S183" s="249"/>
      <c r="T183" s="249"/>
      <c r="U183" s="250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1" t="s">
        <v>178</v>
      </c>
      <c r="AU183" s="251" t="s">
        <v>88</v>
      </c>
      <c r="AV183" s="13" t="s">
        <v>88</v>
      </c>
      <c r="AW183" s="13" t="s">
        <v>34</v>
      </c>
      <c r="AX183" s="13" t="s">
        <v>78</v>
      </c>
      <c r="AY183" s="251" t="s">
        <v>162</v>
      </c>
    </row>
    <row r="184" s="13" customFormat="1">
      <c r="A184" s="13"/>
      <c r="B184" s="240"/>
      <c r="C184" s="241"/>
      <c r="D184" s="242" t="s">
        <v>178</v>
      </c>
      <c r="E184" s="243" t="s">
        <v>1</v>
      </c>
      <c r="F184" s="244" t="s">
        <v>2113</v>
      </c>
      <c r="G184" s="241"/>
      <c r="H184" s="245">
        <v>2.3999999999999999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49"/>
      <c r="U184" s="25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178</v>
      </c>
      <c r="AU184" s="251" t="s">
        <v>88</v>
      </c>
      <c r="AV184" s="13" t="s">
        <v>88</v>
      </c>
      <c r="AW184" s="13" t="s">
        <v>34</v>
      </c>
      <c r="AX184" s="13" t="s">
        <v>78</v>
      </c>
      <c r="AY184" s="251" t="s">
        <v>162</v>
      </c>
    </row>
    <row r="185" s="13" customFormat="1">
      <c r="A185" s="13"/>
      <c r="B185" s="240"/>
      <c r="C185" s="241"/>
      <c r="D185" s="242" t="s">
        <v>178</v>
      </c>
      <c r="E185" s="243" t="s">
        <v>1</v>
      </c>
      <c r="F185" s="244" t="s">
        <v>2114</v>
      </c>
      <c r="G185" s="241"/>
      <c r="H185" s="245">
        <v>2.7999999999999998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49"/>
      <c r="U185" s="25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178</v>
      </c>
      <c r="AU185" s="251" t="s">
        <v>88</v>
      </c>
      <c r="AV185" s="13" t="s">
        <v>88</v>
      </c>
      <c r="AW185" s="13" t="s">
        <v>34</v>
      </c>
      <c r="AX185" s="13" t="s">
        <v>78</v>
      </c>
      <c r="AY185" s="251" t="s">
        <v>162</v>
      </c>
    </row>
    <row r="186" s="13" customFormat="1">
      <c r="A186" s="13"/>
      <c r="B186" s="240"/>
      <c r="C186" s="241"/>
      <c r="D186" s="242" t="s">
        <v>178</v>
      </c>
      <c r="E186" s="243" t="s">
        <v>1</v>
      </c>
      <c r="F186" s="244" t="s">
        <v>2115</v>
      </c>
      <c r="G186" s="241"/>
      <c r="H186" s="245">
        <v>0.69999999999999996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49"/>
      <c r="U186" s="250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178</v>
      </c>
      <c r="AU186" s="251" t="s">
        <v>88</v>
      </c>
      <c r="AV186" s="13" t="s">
        <v>88</v>
      </c>
      <c r="AW186" s="13" t="s">
        <v>34</v>
      </c>
      <c r="AX186" s="13" t="s">
        <v>78</v>
      </c>
      <c r="AY186" s="251" t="s">
        <v>162</v>
      </c>
    </row>
    <row r="187" s="13" customFormat="1">
      <c r="A187" s="13"/>
      <c r="B187" s="240"/>
      <c r="C187" s="241"/>
      <c r="D187" s="242" t="s">
        <v>178</v>
      </c>
      <c r="E187" s="243" t="s">
        <v>1</v>
      </c>
      <c r="F187" s="244" t="s">
        <v>2116</v>
      </c>
      <c r="G187" s="241"/>
      <c r="H187" s="245">
        <v>2.0680000000000001</v>
      </c>
      <c r="I187" s="246"/>
      <c r="J187" s="241"/>
      <c r="K187" s="241"/>
      <c r="L187" s="247"/>
      <c r="M187" s="248"/>
      <c r="N187" s="249"/>
      <c r="O187" s="249"/>
      <c r="P187" s="249"/>
      <c r="Q187" s="249"/>
      <c r="R187" s="249"/>
      <c r="S187" s="249"/>
      <c r="T187" s="249"/>
      <c r="U187" s="250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1" t="s">
        <v>178</v>
      </c>
      <c r="AU187" s="251" t="s">
        <v>88</v>
      </c>
      <c r="AV187" s="13" t="s">
        <v>88</v>
      </c>
      <c r="AW187" s="13" t="s">
        <v>34</v>
      </c>
      <c r="AX187" s="13" t="s">
        <v>78</v>
      </c>
      <c r="AY187" s="251" t="s">
        <v>162</v>
      </c>
    </row>
    <row r="188" s="13" customFormat="1">
      <c r="A188" s="13"/>
      <c r="B188" s="240"/>
      <c r="C188" s="241"/>
      <c r="D188" s="242" t="s">
        <v>178</v>
      </c>
      <c r="E188" s="243" t="s">
        <v>1</v>
      </c>
      <c r="F188" s="244" t="s">
        <v>2117</v>
      </c>
      <c r="G188" s="241"/>
      <c r="H188" s="245">
        <v>1.1439999999999999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49"/>
      <c r="U188" s="250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178</v>
      </c>
      <c r="AU188" s="251" t="s">
        <v>88</v>
      </c>
      <c r="AV188" s="13" t="s">
        <v>88</v>
      </c>
      <c r="AW188" s="13" t="s">
        <v>34</v>
      </c>
      <c r="AX188" s="13" t="s">
        <v>78</v>
      </c>
      <c r="AY188" s="251" t="s">
        <v>162</v>
      </c>
    </row>
    <row r="189" s="13" customFormat="1">
      <c r="A189" s="13"/>
      <c r="B189" s="240"/>
      <c r="C189" s="241"/>
      <c r="D189" s="242" t="s">
        <v>178</v>
      </c>
      <c r="E189" s="243" t="s">
        <v>1</v>
      </c>
      <c r="F189" s="244" t="s">
        <v>2118</v>
      </c>
      <c r="G189" s="241"/>
      <c r="H189" s="245">
        <v>2.0680000000000001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49"/>
      <c r="U189" s="250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178</v>
      </c>
      <c r="AU189" s="251" t="s">
        <v>88</v>
      </c>
      <c r="AV189" s="13" t="s">
        <v>88</v>
      </c>
      <c r="AW189" s="13" t="s">
        <v>34</v>
      </c>
      <c r="AX189" s="13" t="s">
        <v>78</v>
      </c>
      <c r="AY189" s="251" t="s">
        <v>162</v>
      </c>
    </row>
    <row r="190" s="13" customFormat="1">
      <c r="A190" s="13"/>
      <c r="B190" s="240"/>
      <c r="C190" s="241"/>
      <c r="D190" s="242" t="s">
        <v>178</v>
      </c>
      <c r="E190" s="243" t="s">
        <v>1</v>
      </c>
      <c r="F190" s="244" t="s">
        <v>2119</v>
      </c>
      <c r="G190" s="241"/>
      <c r="H190" s="245">
        <v>3.444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49"/>
      <c r="U190" s="25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178</v>
      </c>
      <c r="AU190" s="251" t="s">
        <v>88</v>
      </c>
      <c r="AV190" s="13" t="s">
        <v>88</v>
      </c>
      <c r="AW190" s="13" t="s">
        <v>34</v>
      </c>
      <c r="AX190" s="13" t="s">
        <v>78</v>
      </c>
      <c r="AY190" s="251" t="s">
        <v>162</v>
      </c>
    </row>
    <row r="191" s="14" customFormat="1">
      <c r="A191" s="14"/>
      <c r="B191" s="263"/>
      <c r="C191" s="264"/>
      <c r="D191" s="242" t="s">
        <v>178</v>
      </c>
      <c r="E191" s="265" t="s">
        <v>1</v>
      </c>
      <c r="F191" s="266" t="s">
        <v>320</v>
      </c>
      <c r="G191" s="264"/>
      <c r="H191" s="267">
        <v>17.123999999999999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1"/>
      <c r="U191" s="272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3" t="s">
        <v>178</v>
      </c>
      <c r="AU191" s="273" t="s">
        <v>88</v>
      </c>
      <c r="AV191" s="14" t="s">
        <v>168</v>
      </c>
      <c r="AW191" s="14" t="s">
        <v>34</v>
      </c>
      <c r="AX191" s="14" t="s">
        <v>86</v>
      </c>
      <c r="AY191" s="273" t="s">
        <v>162</v>
      </c>
    </row>
    <row r="192" s="2" customFormat="1" ht="24.15" customHeight="1">
      <c r="A192" s="38"/>
      <c r="B192" s="39"/>
      <c r="C192" s="226" t="s">
        <v>217</v>
      </c>
      <c r="D192" s="226" t="s">
        <v>164</v>
      </c>
      <c r="E192" s="227" t="s">
        <v>1668</v>
      </c>
      <c r="F192" s="228" t="s">
        <v>1669</v>
      </c>
      <c r="G192" s="229" t="s">
        <v>176</v>
      </c>
      <c r="H192" s="230">
        <v>17.123999999999999</v>
      </c>
      <c r="I192" s="231"/>
      <c r="J192" s="232">
        <f>ROUND(I192*H192,2)</f>
        <v>0</v>
      </c>
      <c r="K192" s="233"/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6">
        <f>S192*H192</f>
        <v>0</v>
      </c>
      <c r="U192" s="23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168</v>
      </c>
      <c r="AT192" s="238" t="s">
        <v>164</v>
      </c>
      <c r="AU192" s="238" t="s">
        <v>88</v>
      </c>
      <c r="AY192" s="17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86</v>
      </c>
      <c r="BK192" s="239">
        <f>ROUND(I192*H192,2)</f>
        <v>0</v>
      </c>
      <c r="BL192" s="17" t="s">
        <v>168</v>
      </c>
      <c r="BM192" s="238" t="s">
        <v>2120</v>
      </c>
    </row>
    <row r="193" s="2" customFormat="1" ht="14.4" customHeight="1">
      <c r="A193" s="38"/>
      <c r="B193" s="39"/>
      <c r="C193" s="226" t="s">
        <v>223</v>
      </c>
      <c r="D193" s="226" t="s">
        <v>164</v>
      </c>
      <c r="E193" s="227" t="s">
        <v>1671</v>
      </c>
      <c r="F193" s="228" t="s">
        <v>1672</v>
      </c>
      <c r="G193" s="229" t="s">
        <v>205</v>
      </c>
      <c r="H193" s="230">
        <v>0.68500000000000005</v>
      </c>
      <c r="I193" s="231"/>
      <c r="J193" s="232">
        <f>ROUND(I193*H193,2)</f>
        <v>0</v>
      </c>
      <c r="K193" s="233"/>
      <c r="L193" s="44"/>
      <c r="M193" s="234" t="s">
        <v>1</v>
      </c>
      <c r="N193" s="235" t="s">
        <v>43</v>
      </c>
      <c r="O193" s="91"/>
      <c r="P193" s="236">
        <f>O193*H193</f>
        <v>0</v>
      </c>
      <c r="Q193" s="236">
        <v>1.06277</v>
      </c>
      <c r="R193" s="236">
        <f>Q193*H193</f>
        <v>0.72799745000000005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168</v>
      </c>
      <c r="AT193" s="238" t="s">
        <v>164</v>
      </c>
      <c r="AU193" s="238" t="s">
        <v>88</v>
      </c>
      <c r="AY193" s="17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86</v>
      </c>
      <c r="BK193" s="239">
        <f>ROUND(I193*H193,2)</f>
        <v>0</v>
      </c>
      <c r="BL193" s="17" t="s">
        <v>168</v>
      </c>
      <c r="BM193" s="238" t="s">
        <v>2121</v>
      </c>
    </row>
    <row r="194" s="2" customFormat="1">
      <c r="A194" s="38"/>
      <c r="B194" s="39"/>
      <c r="C194" s="40"/>
      <c r="D194" s="242" t="s">
        <v>340</v>
      </c>
      <c r="E194" s="40"/>
      <c r="F194" s="274" t="s">
        <v>1674</v>
      </c>
      <c r="G194" s="40"/>
      <c r="H194" s="40"/>
      <c r="I194" s="275"/>
      <c r="J194" s="40"/>
      <c r="K194" s="40"/>
      <c r="L194" s="44"/>
      <c r="M194" s="276"/>
      <c r="N194" s="277"/>
      <c r="O194" s="91"/>
      <c r="P194" s="91"/>
      <c r="Q194" s="91"/>
      <c r="R194" s="91"/>
      <c r="S194" s="91"/>
      <c r="T194" s="91"/>
      <c r="U194" s="92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340</v>
      </c>
      <c r="AU194" s="17" t="s">
        <v>88</v>
      </c>
    </row>
    <row r="195" s="2" customFormat="1" ht="24.15" customHeight="1">
      <c r="A195" s="38"/>
      <c r="B195" s="39"/>
      <c r="C195" s="226" t="s">
        <v>227</v>
      </c>
      <c r="D195" s="226" t="s">
        <v>164</v>
      </c>
      <c r="E195" s="227" t="s">
        <v>1675</v>
      </c>
      <c r="F195" s="228" t="s">
        <v>1676</v>
      </c>
      <c r="G195" s="229" t="s">
        <v>266</v>
      </c>
      <c r="H195" s="230">
        <v>150</v>
      </c>
      <c r="I195" s="231"/>
      <c r="J195" s="232">
        <f>ROUND(I195*H195,2)</f>
        <v>0</v>
      </c>
      <c r="K195" s="233"/>
      <c r="L195" s="44"/>
      <c r="M195" s="234" t="s">
        <v>1</v>
      </c>
      <c r="N195" s="235" t="s">
        <v>43</v>
      </c>
      <c r="O195" s="91"/>
      <c r="P195" s="236">
        <f>O195*H195</f>
        <v>0</v>
      </c>
      <c r="Q195" s="236">
        <v>6.0000000000000002E-05</v>
      </c>
      <c r="R195" s="236">
        <f>Q195*H195</f>
        <v>0.0090000000000000011</v>
      </c>
      <c r="S195" s="236">
        <v>0</v>
      </c>
      <c r="T195" s="236">
        <f>S195*H195</f>
        <v>0</v>
      </c>
      <c r="U195" s="23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168</v>
      </c>
      <c r="BM195" s="238" t="s">
        <v>2122</v>
      </c>
    </row>
    <row r="196" s="13" customFormat="1">
      <c r="A196" s="13"/>
      <c r="B196" s="240"/>
      <c r="C196" s="241"/>
      <c r="D196" s="242" t="s">
        <v>178</v>
      </c>
      <c r="E196" s="243" t="s">
        <v>1</v>
      </c>
      <c r="F196" s="244" t="s">
        <v>2123</v>
      </c>
      <c r="G196" s="241"/>
      <c r="H196" s="245">
        <v>20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49"/>
      <c r="U196" s="250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178</v>
      </c>
      <c r="AU196" s="251" t="s">
        <v>88</v>
      </c>
      <c r="AV196" s="13" t="s">
        <v>88</v>
      </c>
      <c r="AW196" s="13" t="s">
        <v>34</v>
      </c>
      <c r="AX196" s="13" t="s">
        <v>78</v>
      </c>
      <c r="AY196" s="251" t="s">
        <v>162</v>
      </c>
    </row>
    <row r="197" s="13" customFormat="1">
      <c r="A197" s="13"/>
      <c r="B197" s="240"/>
      <c r="C197" s="241"/>
      <c r="D197" s="242" t="s">
        <v>178</v>
      </c>
      <c r="E197" s="243" t="s">
        <v>1</v>
      </c>
      <c r="F197" s="244" t="s">
        <v>2124</v>
      </c>
      <c r="G197" s="241"/>
      <c r="H197" s="245">
        <v>19.600000000000001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49"/>
      <c r="U197" s="25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178</v>
      </c>
      <c r="AU197" s="251" t="s">
        <v>88</v>
      </c>
      <c r="AV197" s="13" t="s">
        <v>88</v>
      </c>
      <c r="AW197" s="13" t="s">
        <v>34</v>
      </c>
      <c r="AX197" s="13" t="s">
        <v>78</v>
      </c>
      <c r="AY197" s="251" t="s">
        <v>162</v>
      </c>
    </row>
    <row r="198" s="13" customFormat="1">
      <c r="A198" s="13"/>
      <c r="B198" s="240"/>
      <c r="C198" s="241"/>
      <c r="D198" s="242" t="s">
        <v>178</v>
      </c>
      <c r="E198" s="243" t="s">
        <v>1</v>
      </c>
      <c r="F198" s="244" t="s">
        <v>2125</v>
      </c>
      <c r="G198" s="241"/>
      <c r="H198" s="245">
        <v>24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49"/>
      <c r="U198" s="250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178</v>
      </c>
      <c r="AU198" s="251" t="s">
        <v>88</v>
      </c>
      <c r="AV198" s="13" t="s">
        <v>88</v>
      </c>
      <c r="AW198" s="13" t="s">
        <v>34</v>
      </c>
      <c r="AX198" s="13" t="s">
        <v>78</v>
      </c>
      <c r="AY198" s="251" t="s">
        <v>162</v>
      </c>
    </row>
    <row r="199" s="13" customFormat="1">
      <c r="A199" s="13"/>
      <c r="B199" s="240"/>
      <c r="C199" s="241"/>
      <c r="D199" s="242" t="s">
        <v>178</v>
      </c>
      <c r="E199" s="243" t="s">
        <v>1</v>
      </c>
      <c r="F199" s="244" t="s">
        <v>2126</v>
      </c>
      <c r="G199" s="241"/>
      <c r="H199" s="245">
        <v>11</v>
      </c>
      <c r="I199" s="246"/>
      <c r="J199" s="241"/>
      <c r="K199" s="241"/>
      <c r="L199" s="247"/>
      <c r="M199" s="248"/>
      <c r="N199" s="249"/>
      <c r="O199" s="249"/>
      <c r="P199" s="249"/>
      <c r="Q199" s="249"/>
      <c r="R199" s="249"/>
      <c r="S199" s="249"/>
      <c r="T199" s="249"/>
      <c r="U199" s="250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1" t="s">
        <v>178</v>
      </c>
      <c r="AU199" s="251" t="s">
        <v>88</v>
      </c>
      <c r="AV199" s="13" t="s">
        <v>88</v>
      </c>
      <c r="AW199" s="13" t="s">
        <v>34</v>
      </c>
      <c r="AX199" s="13" t="s">
        <v>78</v>
      </c>
      <c r="AY199" s="251" t="s">
        <v>162</v>
      </c>
    </row>
    <row r="200" s="13" customFormat="1">
      <c r="A200" s="13"/>
      <c r="B200" s="240"/>
      <c r="C200" s="241"/>
      <c r="D200" s="242" t="s">
        <v>178</v>
      </c>
      <c r="E200" s="243" t="s">
        <v>1</v>
      </c>
      <c r="F200" s="244" t="s">
        <v>2127</v>
      </c>
      <c r="G200" s="241"/>
      <c r="H200" s="245">
        <v>18.199999999999999</v>
      </c>
      <c r="I200" s="246"/>
      <c r="J200" s="241"/>
      <c r="K200" s="241"/>
      <c r="L200" s="247"/>
      <c r="M200" s="248"/>
      <c r="N200" s="249"/>
      <c r="O200" s="249"/>
      <c r="P200" s="249"/>
      <c r="Q200" s="249"/>
      <c r="R200" s="249"/>
      <c r="S200" s="249"/>
      <c r="T200" s="249"/>
      <c r="U200" s="250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1" t="s">
        <v>178</v>
      </c>
      <c r="AU200" s="251" t="s">
        <v>88</v>
      </c>
      <c r="AV200" s="13" t="s">
        <v>88</v>
      </c>
      <c r="AW200" s="13" t="s">
        <v>34</v>
      </c>
      <c r="AX200" s="13" t="s">
        <v>78</v>
      </c>
      <c r="AY200" s="251" t="s">
        <v>162</v>
      </c>
    </row>
    <row r="201" s="13" customFormat="1">
      <c r="A201" s="13"/>
      <c r="B201" s="240"/>
      <c r="C201" s="241"/>
      <c r="D201" s="242" t="s">
        <v>178</v>
      </c>
      <c r="E201" s="243" t="s">
        <v>1</v>
      </c>
      <c r="F201" s="244" t="s">
        <v>2128</v>
      </c>
      <c r="G201" s="241"/>
      <c r="H201" s="245">
        <v>14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49"/>
      <c r="U201" s="25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178</v>
      </c>
      <c r="AU201" s="251" t="s">
        <v>88</v>
      </c>
      <c r="AV201" s="13" t="s">
        <v>88</v>
      </c>
      <c r="AW201" s="13" t="s">
        <v>34</v>
      </c>
      <c r="AX201" s="13" t="s">
        <v>78</v>
      </c>
      <c r="AY201" s="251" t="s">
        <v>162</v>
      </c>
    </row>
    <row r="202" s="13" customFormat="1">
      <c r="A202" s="13"/>
      <c r="B202" s="240"/>
      <c r="C202" s="241"/>
      <c r="D202" s="242" t="s">
        <v>178</v>
      </c>
      <c r="E202" s="243" t="s">
        <v>1</v>
      </c>
      <c r="F202" s="244" t="s">
        <v>2129</v>
      </c>
      <c r="G202" s="241"/>
      <c r="H202" s="245">
        <v>18.199999999999999</v>
      </c>
      <c r="I202" s="246"/>
      <c r="J202" s="241"/>
      <c r="K202" s="241"/>
      <c r="L202" s="247"/>
      <c r="M202" s="248"/>
      <c r="N202" s="249"/>
      <c r="O202" s="249"/>
      <c r="P202" s="249"/>
      <c r="Q202" s="249"/>
      <c r="R202" s="249"/>
      <c r="S202" s="249"/>
      <c r="T202" s="249"/>
      <c r="U202" s="250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178</v>
      </c>
      <c r="AU202" s="251" t="s">
        <v>88</v>
      </c>
      <c r="AV202" s="13" t="s">
        <v>88</v>
      </c>
      <c r="AW202" s="13" t="s">
        <v>34</v>
      </c>
      <c r="AX202" s="13" t="s">
        <v>78</v>
      </c>
      <c r="AY202" s="251" t="s">
        <v>162</v>
      </c>
    </row>
    <row r="203" s="13" customFormat="1">
      <c r="A203" s="13"/>
      <c r="B203" s="240"/>
      <c r="C203" s="241"/>
      <c r="D203" s="242" t="s">
        <v>178</v>
      </c>
      <c r="E203" s="243" t="s">
        <v>1</v>
      </c>
      <c r="F203" s="244" t="s">
        <v>2130</v>
      </c>
      <c r="G203" s="241"/>
      <c r="H203" s="245">
        <v>25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49"/>
      <c r="U203" s="250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178</v>
      </c>
      <c r="AU203" s="251" t="s">
        <v>88</v>
      </c>
      <c r="AV203" s="13" t="s">
        <v>88</v>
      </c>
      <c r="AW203" s="13" t="s">
        <v>34</v>
      </c>
      <c r="AX203" s="13" t="s">
        <v>78</v>
      </c>
      <c r="AY203" s="251" t="s">
        <v>162</v>
      </c>
    </row>
    <row r="204" s="14" customFormat="1">
      <c r="A204" s="14"/>
      <c r="B204" s="263"/>
      <c r="C204" s="264"/>
      <c r="D204" s="242" t="s">
        <v>178</v>
      </c>
      <c r="E204" s="265" t="s">
        <v>1</v>
      </c>
      <c r="F204" s="266" t="s">
        <v>320</v>
      </c>
      <c r="G204" s="264"/>
      <c r="H204" s="267">
        <v>150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1"/>
      <c r="U204" s="272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3" t="s">
        <v>178</v>
      </c>
      <c r="AU204" s="273" t="s">
        <v>88</v>
      </c>
      <c r="AV204" s="14" t="s">
        <v>168</v>
      </c>
      <c r="AW204" s="14" t="s">
        <v>34</v>
      </c>
      <c r="AX204" s="14" t="s">
        <v>86</v>
      </c>
      <c r="AY204" s="273" t="s">
        <v>162</v>
      </c>
    </row>
    <row r="205" s="2" customFormat="1" ht="24.15" customHeight="1">
      <c r="A205" s="38"/>
      <c r="B205" s="39"/>
      <c r="C205" s="226" t="s">
        <v>8</v>
      </c>
      <c r="D205" s="226" t="s">
        <v>164</v>
      </c>
      <c r="E205" s="227" t="s">
        <v>1682</v>
      </c>
      <c r="F205" s="228" t="s">
        <v>1683</v>
      </c>
      <c r="G205" s="229" t="s">
        <v>266</v>
      </c>
      <c r="H205" s="230">
        <v>150</v>
      </c>
      <c r="I205" s="231"/>
      <c r="J205" s="232">
        <f>ROUND(I205*H205,2)</f>
        <v>0</v>
      </c>
      <c r="K205" s="233"/>
      <c r="L205" s="44"/>
      <c r="M205" s="234" t="s">
        <v>1</v>
      </c>
      <c r="N205" s="235" t="s">
        <v>43</v>
      </c>
      <c r="O205" s="91"/>
      <c r="P205" s="236">
        <f>O205*H205</f>
        <v>0</v>
      </c>
      <c r="Q205" s="236">
        <v>8.0000000000000007E-05</v>
      </c>
      <c r="R205" s="236">
        <f>Q205*H205</f>
        <v>0.012</v>
      </c>
      <c r="S205" s="236">
        <v>0</v>
      </c>
      <c r="T205" s="236">
        <f>S205*H205</f>
        <v>0</v>
      </c>
      <c r="U205" s="23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168</v>
      </c>
      <c r="AT205" s="238" t="s">
        <v>164</v>
      </c>
      <c r="AU205" s="238" t="s">
        <v>88</v>
      </c>
      <c r="AY205" s="17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86</v>
      </c>
      <c r="BK205" s="239">
        <f>ROUND(I205*H205,2)</f>
        <v>0</v>
      </c>
      <c r="BL205" s="17" t="s">
        <v>168</v>
      </c>
      <c r="BM205" s="238" t="s">
        <v>2131</v>
      </c>
    </row>
    <row r="206" s="2" customFormat="1" ht="24.15" customHeight="1">
      <c r="A206" s="38"/>
      <c r="B206" s="39"/>
      <c r="C206" s="226" t="s">
        <v>238</v>
      </c>
      <c r="D206" s="226" t="s">
        <v>164</v>
      </c>
      <c r="E206" s="227" t="s">
        <v>1686</v>
      </c>
      <c r="F206" s="228" t="s">
        <v>1687</v>
      </c>
      <c r="G206" s="229" t="s">
        <v>176</v>
      </c>
      <c r="H206" s="230">
        <v>17.123999999999999</v>
      </c>
      <c r="I206" s="231"/>
      <c r="J206" s="232">
        <f>ROUND(I206*H206,2)</f>
        <v>0</v>
      </c>
      <c r="K206" s="233"/>
      <c r="L206" s="44"/>
      <c r="M206" s="234" t="s">
        <v>1</v>
      </c>
      <c r="N206" s="235" t="s">
        <v>43</v>
      </c>
      <c r="O206" s="91"/>
      <c r="P206" s="236">
        <f>O206*H206</f>
        <v>0</v>
      </c>
      <c r="Q206" s="236">
        <v>2.1600000000000001</v>
      </c>
      <c r="R206" s="236">
        <f>Q206*H206</f>
        <v>36.987839999999998</v>
      </c>
      <c r="S206" s="236">
        <v>0</v>
      </c>
      <c r="T206" s="236">
        <f>S206*H206</f>
        <v>0</v>
      </c>
      <c r="U206" s="23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168</v>
      </c>
      <c r="AT206" s="238" t="s">
        <v>164</v>
      </c>
      <c r="AU206" s="238" t="s">
        <v>88</v>
      </c>
      <c r="AY206" s="17" t="s">
        <v>162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86</v>
      </c>
      <c r="BK206" s="239">
        <f>ROUND(I206*H206,2)</f>
        <v>0</v>
      </c>
      <c r="BL206" s="17" t="s">
        <v>168</v>
      </c>
      <c r="BM206" s="238" t="s">
        <v>2132</v>
      </c>
    </row>
    <row r="207" s="13" customFormat="1">
      <c r="A207" s="13"/>
      <c r="B207" s="240"/>
      <c r="C207" s="241"/>
      <c r="D207" s="242" t="s">
        <v>178</v>
      </c>
      <c r="E207" s="243" t="s">
        <v>1</v>
      </c>
      <c r="F207" s="244" t="s">
        <v>2133</v>
      </c>
      <c r="G207" s="241"/>
      <c r="H207" s="245">
        <v>17.123999999999999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49"/>
      <c r="U207" s="250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178</v>
      </c>
      <c r="AU207" s="251" t="s">
        <v>88</v>
      </c>
      <c r="AV207" s="13" t="s">
        <v>88</v>
      </c>
      <c r="AW207" s="13" t="s">
        <v>34</v>
      </c>
      <c r="AX207" s="13" t="s">
        <v>86</v>
      </c>
      <c r="AY207" s="251" t="s">
        <v>162</v>
      </c>
    </row>
    <row r="208" s="2" customFormat="1" ht="24.15" customHeight="1">
      <c r="A208" s="38"/>
      <c r="B208" s="39"/>
      <c r="C208" s="226" t="s">
        <v>243</v>
      </c>
      <c r="D208" s="226" t="s">
        <v>164</v>
      </c>
      <c r="E208" s="227" t="s">
        <v>1690</v>
      </c>
      <c r="F208" s="228" t="s">
        <v>1691</v>
      </c>
      <c r="G208" s="229" t="s">
        <v>256</v>
      </c>
      <c r="H208" s="230">
        <v>1</v>
      </c>
      <c r="I208" s="231"/>
      <c r="J208" s="232">
        <f>ROUND(I208*H208,2)</f>
        <v>0</v>
      </c>
      <c r="K208" s="233"/>
      <c r="L208" s="44"/>
      <c r="M208" s="234" t="s">
        <v>1</v>
      </c>
      <c r="N208" s="235" t="s">
        <v>43</v>
      </c>
      <c r="O208" s="91"/>
      <c r="P208" s="236">
        <f>O208*H208</f>
        <v>0</v>
      </c>
      <c r="Q208" s="236">
        <v>0.00048000000000000001</v>
      </c>
      <c r="R208" s="236">
        <f>Q208*H208</f>
        <v>0.00048000000000000001</v>
      </c>
      <c r="S208" s="236">
        <v>0</v>
      </c>
      <c r="T208" s="236">
        <f>S208*H208</f>
        <v>0</v>
      </c>
      <c r="U208" s="23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168</v>
      </c>
      <c r="AT208" s="238" t="s">
        <v>164</v>
      </c>
      <c r="AU208" s="238" t="s">
        <v>88</v>
      </c>
      <c r="AY208" s="17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86</v>
      </c>
      <c r="BK208" s="239">
        <f>ROUND(I208*H208,2)</f>
        <v>0</v>
      </c>
      <c r="BL208" s="17" t="s">
        <v>168</v>
      </c>
      <c r="BM208" s="238" t="s">
        <v>2134</v>
      </c>
    </row>
    <row r="209" s="2" customFormat="1" ht="24.15" customHeight="1">
      <c r="A209" s="38"/>
      <c r="B209" s="39"/>
      <c r="C209" s="252" t="s">
        <v>248</v>
      </c>
      <c r="D209" s="252" t="s">
        <v>218</v>
      </c>
      <c r="E209" s="253" t="s">
        <v>2135</v>
      </c>
      <c r="F209" s="254" t="s">
        <v>2136</v>
      </c>
      <c r="G209" s="255" t="s">
        <v>256</v>
      </c>
      <c r="H209" s="256">
        <v>1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43</v>
      </c>
      <c r="O209" s="91"/>
      <c r="P209" s="236">
        <f>O209*H209</f>
        <v>0</v>
      </c>
      <c r="Q209" s="236">
        <v>0.012489999999999999</v>
      </c>
      <c r="R209" s="236">
        <f>Q209*H209</f>
        <v>0.012489999999999999</v>
      </c>
      <c r="S209" s="236">
        <v>0</v>
      </c>
      <c r="T209" s="236">
        <f>S209*H209</f>
        <v>0</v>
      </c>
      <c r="U209" s="23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198</v>
      </c>
      <c r="AT209" s="238" t="s">
        <v>218</v>
      </c>
      <c r="AU209" s="238" t="s">
        <v>88</v>
      </c>
      <c r="AY209" s="17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86</v>
      </c>
      <c r="BK209" s="239">
        <f>ROUND(I209*H209,2)</f>
        <v>0</v>
      </c>
      <c r="BL209" s="17" t="s">
        <v>168</v>
      </c>
      <c r="BM209" s="238" t="s">
        <v>2137</v>
      </c>
    </row>
    <row r="210" s="12" customFormat="1" ht="25.92" customHeight="1">
      <c r="A210" s="12"/>
      <c r="B210" s="210"/>
      <c r="C210" s="211"/>
      <c r="D210" s="212" t="s">
        <v>77</v>
      </c>
      <c r="E210" s="213" t="s">
        <v>382</v>
      </c>
      <c r="F210" s="213" t="s">
        <v>383</v>
      </c>
      <c r="G210" s="211"/>
      <c r="H210" s="211"/>
      <c r="I210" s="214"/>
      <c r="J210" s="215">
        <f>BK210</f>
        <v>0</v>
      </c>
      <c r="K210" s="211"/>
      <c r="L210" s="216"/>
      <c r="M210" s="217"/>
      <c r="N210" s="218"/>
      <c r="O210" s="218"/>
      <c r="P210" s="219">
        <f>P211+P262+P275+P277+P283+P300+P305+P311+P325+P341+P345+P358+P363+P381+P385+P391+P406+P414+P420+P437+P468+P479+P484</f>
        <v>0</v>
      </c>
      <c r="Q210" s="218"/>
      <c r="R210" s="219">
        <f>R211+R262+R275+R277+R283+R300+R305+R311+R325+R341+R345+R358+R363+R381+R385+R391+R406+R414+R420+R437+R468+R479+R484</f>
        <v>7.9374181399999992</v>
      </c>
      <c r="S210" s="218"/>
      <c r="T210" s="219">
        <f>T211+T262+T275+T277+T283+T300+T305+T311+T325+T341+T345+T358+T363+T381+T385+T391+T406+T414+T420+T437+T468+T479+T484</f>
        <v>148.39263940000004</v>
      </c>
      <c r="U210" s="220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86</v>
      </c>
      <c r="AT210" s="222" t="s">
        <v>77</v>
      </c>
      <c r="AU210" s="222" t="s">
        <v>78</v>
      </c>
      <c r="AY210" s="221" t="s">
        <v>162</v>
      </c>
      <c r="BK210" s="223">
        <f>BK211+BK262+BK275+BK277+BK283+BK300+BK305+BK311+BK325+BK341+BK345+BK358+BK363+BK381+BK385+BK391+BK406+BK414+BK420+BK437+BK468+BK479+BK484</f>
        <v>0</v>
      </c>
    </row>
    <row r="211" s="12" customFormat="1" ht="22.8" customHeight="1">
      <c r="A211" s="12"/>
      <c r="B211" s="210"/>
      <c r="C211" s="211"/>
      <c r="D211" s="212" t="s">
        <v>77</v>
      </c>
      <c r="E211" s="224" t="s">
        <v>202</v>
      </c>
      <c r="F211" s="224" t="s">
        <v>961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SUM(P212:P261)</f>
        <v>0</v>
      </c>
      <c r="Q211" s="218"/>
      <c r="R211" s="219">
        <f>SUM(R212:R261)</f>
        <v>0.47209400000000001</v>
      </c>
      <c r="S211" s="218"/>
      <c r="T211" s="219">
        <f>SUM(T212:T261)</f>
        <v>145.00234</v>
      </c>
      <c r="U211" s="220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86</v>
      </c>
      <c r="AT211" s="222" t="s">
        <v>77</v>
      </c>
      <c r="AU211" s="222" t="s">
        <v>86</v>
      </c>
      <c r="AY211" s="221" t="s">
        <v>162</v>
      </c>
      <c r="BK211" s="223">
        <f>SUM(BK212:BK261)</f>
        <v>0</v>
      </c>
    </row>
    <row r="212" s="2" customFormat="1" ht="24.15" customHeight="1">
      <c r="A212" s="38"/>
      <c r="B212" s="39"/>
      <c r="C212" s="226" t="s">
        <v>253</v>
      </c>
      <c r="D212" s="226" t="s">
        <v>164</v>
      </c>
      <c r="E212" s="227" t="s">
        <v>1007</v>
      </c>
      <c r="F212" s="228" t="s">
        <v>1008</v>
      </c>
      <c r="G212" s="229" t="s">
        <v>167</v>
      </c>
      <c r="H212" s="230">
        <v>171.24000000000001</v>
      </c>
      <c r="I212" s="231"/>
      <c r="J212" s="232">
        <f>ROUND(I212*H212,2)</f>
        <v>0</v>
      </c>
      <c r="K212" s="233"/>
      <c r="L212" s="44"/>
      <c r="M212" s="234" t="s">
        <v>1</v>
      </c>
      <c r="N212" s="235" t="s">
        <v>43</v>
      </c>
      <c r="O212" s="91"/>
      <c r="P212" s="236">
        <f>O212*H212</f>
        <v>0</v>
      </c>
      <c r="Q212" s="236">
        <v>0.00021000000000000001</v>
      </c>
      <c r="R212" s="236">
        <f>Q212*H212</f>
        <v>0.035960400000000003</v>
      </c>
      <c r="S212" s="236">
        <v>0</v>
      </c>
      <c r="T212" s="236">
        <f>S212*H212</f>
        <v>0</v>
      </c>
      <c r="U212" s="23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168</v>
      </c>
      <c r="AT212" s="238" t="s">
        <v>164</v>
      </c>
      <c r="AU212" s="238" t="s">
        <v>88</v>
      </c>
      <c r="AY212" s="17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86</v>
      </c>
      <c r="BK212" s="239">
        <f>ROUND(I212*H212,2)</f>
        <v>0</v>
      </c>
      <c r="BL212" s="17" t="s">
        <v>168</v>
      </c>
      <c r="BM212" s="238" t="s">
        <v>2138</v>
      </c>
    </row>
    <row r="213" s="13" customFormat="1">
      <c r="A213" s="13"/>
      <c r="B213" s="240"/>
      <c r="C213" s="241"/>
      <c r="D213" s="242" t="s">
        <v>178</v>
      </c>
      <c r="E213" s="243" t="s">
        <v>1</v>
      </c>
      <c r="F213" s="244" t="s">
        <v>2139</v>
      </c>
      <c r="G213" s="241"/>
      <c r="H213" s="245">
        <v>25</v>
      </c>
      <c r="I213" s="246"/>
      <c r="J213" s="241"/>
      <c r="K213" s="241"/>
      <c r="L213" s="247"/>
      <c r="M213" s="248"/>
      <c r="N213" s="249"/>
      <c r="O213" s="249"/>
      <c r="P213" s="249"/>
      <c r="Q213" s="249"/>
      <c r="R213" s="249"/>
      <c r="S213" s="249"/>
      <c r="T213" s="249"/>
      <c r="U213" s="250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1" t="s">
        <v>178</v>
      </c>
      <c r="AU213" s="251" t="s">
        <v>88</v>
      </c>
      <c r="AV213" s="13" t="s">
        <v>88</v>
      </c>
      <c r="AW213" s="13" t="s">
        <v>34</v>
      </c>
      <c r="AX213" s="13" t="s">
        <v>78</v>
      </c>
      <c r="AY213" s="251" t="s">
        <v>162</v>
      </c>
    </row>
    <row r="214" s="13" customFormat="1">
      <c r="A214" s="13"/>
      <c r="B214" s="240"/>
      <c r="C214" s="241"/>
      <c r="D214" s="242" t="s">
        <v>178</v>
      </c>
      <c r="E214" s="243" t="s">
        <v>1</v>
      </c>
      <c r="F214" s="244" t="s">
        <v>2140</v>
      </c>
      <c r="G214" s="241"/>
      <c r="H214" s="245">
        <v>24</v>
      </c>
      <c r="I214" s="246"/>
      <c r="J214" s="241"/>
      <c r="K214" s="241"/>
      <c r="L214" s="247"/>
      <c r="M214" s="248"/>
      <c r="N214" s="249"/>
      <c r="O214" s="249"/>
      <c r="P214" s="249"/>
      <c r="Q214" s="249"/>
      <c r="R214" s="249"/>
      <c r="S214" s="249"/>
      <c r="T214" s="249"/>
      <c r="U214" s="250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178</v>
      </c>
      <c r="AU214" s="251" t="s">
        <v>88</v>
      </c>
      <c r="AV214" s="13" t="s">
        <v>88</v>
      </c>
      <c r="AW214" s="13" t="s">
        <v>34</v>
      </c>
      <c r="AX214" s="13" t="s">
        <v>78</v>
      </c>
      <c r="AY214" s="251" t="s">
        <v>162</v>
      </c>
    </row>
    <row r="215" s="13" customFormat="1">
      <c r="A215" s="13"/>
      <c r="B215" s="240"/>
      <c r="C215" s="241"/>
      <c r="D215" s="242" t="s">
        <v>178</v>
      </c>
      <c r="E215" s="243" t="s">
        <v>1</v>
      </c>
      <c r="F215" s="244" t="s">
        <v>2141</v>
      </c>
      <c r="G215" s="241"/>
      <c r="H215" s="245">
        <v>28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49"/>
      <c r="U215" s="250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178</v>
      </c>
      <c r="AU215" s="251" t="s">
        <v>88</v>
      </c>
      <c r="AV215" s="13" t="s">
        <v>88</v>
      </c>
      <c r="AW215" s="13" t="s">
        <v>34</v>
      </c>
      <c r="AX215" s="13" t="s">
        <v>78</v>
      </c>
      <c r="AY215" s="251" t="s">
        <v>162</v>
      </c>
    </row>
    <row r="216" s="13" customFormat="1">
      <c r="A216" s="13"/>
      <c r="B216" s="240"/>
      <c r="C216" s="241"/>
      <c r="D216" s="242" t="s">
        <v>178</v>
      </c>
      <c r="E216" s="243" t="s">
        <v>1</v>
      </c>
      <c r="F216" s="244" t="s">
        <v>2142</v>
      </c>
      <c r="G216" s="241"/>
      <c r="H216" s="245">
        <v>7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49"/>
      <c r="U216" s="25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178</v>
      </c>
      <c r="AU216" s="251" t="s">
        <v>88</v>
      </c>
      <c r="AV216" s="13" t="s">
        <v>88</v>
      </c>
      <c r="AW216" s="13" t="s">
        <v>34</v>
      </c>
      <c r="AX216" s="13" t="s">
        <v>78</v>
      </c>
      <c r="AY216" s="251" t="s">
        <v>162</v>
      </c>
    </row>
    <row r="217" s="13" customFormat="1">
      <c r="A217" s="13"/>
      <c r="B217" s="240"/>
      <c r="C217" s="241"/>
      <c r="D217" s="242" t="s">
        <v>178</v>
      </c>
      <c r="E217" s="243" t="s">
        <v>1</v>
      </c>
      <c r="F217" s="244" t="s">
        <v>2143</v>
      </c>
      <c r="G217" s="241"/>
      <c r="H217" s="245">
        <v>20.68</v>
      </c>
      <c r="I217" s="246"/>
      <c r="J217" s="241"/>
      <c r="K217" s="241"/>
      <c r="L217" s="247"/>
      <c r="M217" s="248"/>
      <c r="N217" s="249"/>
      <c r="O217" s="249"/>
      <c r="P217" s="249"/>
      <c r="Q217" s="249"/>
      <c r="R217" s="249"/>
      <c r="S217" s="249"/>
      <c r="T217" s="249"/>
      <c r="U217" s="250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1" t="s">
        <v>178</v>
      </c>
      <c r="AU217" s="251" t="s">
        <v>88</v>
      </c>
      <c r="AV217" s="13" t="s">
        <v>88</v>
      </c>
      <c r="AW217" s="13" t="s">
        <v>34</v>
      </c>
      <c r="AX217" s="13" t="s">
        <v>78</v>
      </c>
      <c r="AY217" s="251" t="s">
        <v>162</v>
      </c>
    </row>
    <row r="218" s="13" customFormat="1">
      <c r="A218" s="13"/>
      <c r="B218" s="240"/>
      <c r="C218" s="241"/>
      <c r="D218" s="242" t="s">
        <v>178</v>
      </c>
      <c r="E218" s="243" t="s">
        <v>1</v>
      </c>
      <c r="F218" s="244" t="s">
        <v>2144</v>
      </c>
      <c r="G218" s="241"/>
      <c r="H218" s="245">
        <v>11.44</v>
      </c>
      <c r="I218" s="246"/>
      <c r="J218" s="241"/>
      <c r="K218" s="241"/>
      <c r="L218" s="247"/>
      <c r="M218" s="248"/>
      <c r="N218" s="249"/>
      <c r="O218" s="249"/>
      <c r="P218" s="249"/>
      <c r="Q218" s="249"/>
      <c r="R218" s="249"/>
      <c r="S218" s="249"/>
      <c r="T218" s="249"/>
      <c r="U218" s="250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1" t="s">
        <v>178</v>
      </c>
      <c r="AU218" s="251" t="s">
        <v>88</v>
      </c>
      <c r="AV218" s="13" t="s">
        <v>88</v>
      </c>
      <c r="AW218" s="13" t="s">
        <v>34</v>
      </c>
      <c r="AX218" s="13" t="s">
        <v>78</v>
      </c>
      <c r="AY218" s="251" t="s">
        <v>162</v>
      </c>
    </row>
    <row r="219" s="13" customFormat="1">
      <c r="A219" s="13"/>
      <c r="B219" s="240"/>
      <c r="C219" s="241"/>
      <c r="D219" s="242" t="s">
        <v>178</v>
      </c>
      <c r="E219" s="243" t="s">
        <v>1</v>
      </c>
      <c r="F219" s="244" t="s">
        <v>2145</v>
      </c>
      <c r="G219" s="241"/>
      <c r="H219" s="245">
        <v>20.68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49"/>
      <c r="U219" s="250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178</v>
      </c>
      <c r="AU219" s="251" t="s">
        <v>88</v>
      </c>
      <c r="AV219" s="13" t="s">
        <v>88</v>
      </c>
      <c r="AW219" s="13" t="s">
        <v>34</v>
      </c>
      <c r="AX219" s="13" t="s">
        <v>78</v>
      </c>
      <c r="AY219" s="251" t="s">
        <v>162</v>
      </c>
    </row>
    <row r="220" s="13" customFormat="1">
      <c r="A220" s="13"/>
      <c r="B220" s="240"/>
      <c r="C220" s="241"/>
      <c r="D220" s="242" t="s">
        <v>178</v>
      </c>
      <c r="E220" s="243" t="s">
        <v>1</v>
      </c>
      <c r="F220" s="244" t="s">
        <v>2146</v>
      </c>
      <c r="G220" s="241"/>
      <c r="H220" s="245">
        <v>34.439999999999998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49"/>
      <c r="U220" s="250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178</v>
      </c>
      <c r="AU220" s="251" t="s">
        <v>88</v>
      </c>
      <c r="AV220" s="13" t="s">
        <v>88</v>
      </c>
      <c r="AW220" s="13" t="s">
        <v>34</v>
      </c>
      <c r="AX220" s="13" t="s">
        <v>78</v>
      </c>
      <c r="AY220" s="251" t="s">
        <v>162</v>
      </c>
    </row>
    <row r="221" s="14" customFormat="1">
      <c r="A221" s="14"/>
      <c r="B221" s="263"/>
      <c r="C221" s="264"/>
      <c r="D221" s="242" t="s">
        <v>178</v>
      </c>
      <c r="E221" s="265" t="s">
        <v>1</v>
      </c>
      <c r="F221" s="266" t="s">
        <v>320</v>
      </c>
      <c r="G221" s="264"/>
      <c r="H221" s="267">
        <v>171.24000000000001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1"/>
      <c r="U221" s="272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3" t="s">
        <v>178</v>
      </c>
      <c r="AU221" s="273" t="s">
        <v>88</v>
      </c>
      <c r="AV221" s="14" t="s">
        <v>168</v>
      </c>
      <c r="AW221" s="14" t="s">
        <v>34</v>
      </c>
      <c r="AX221" s="14" t="s">
        <v>86</v>
      </c>
      <c r="AY221" s="273" t="s">
        <v>162</v>
      </c>
    </row>
    <row r="222" s="2" customFormat="1" ht="24.15" customHeight="1">
      <c r="A222" s="38"/>
      <c r="B222" s="39"/>
      <c r="C222" s="226" t="s">
        <v>259</v>
      </c>
      <c r="D222" s="226" t="s">
        <v>164</v>
      </c>
      <c r="E222" s="227" t="s">
        <v>1704</v>
      </c>
      <c r="F222" s="228" t="s">
        <v>1705</v>
      </c>
      <c r="G222" s="229" t="s">
        <v>167</v>
      </c>
      <c r="H222" s="230">
        <v>171.24000000000001</v>
      </c>
      <c r="I222" s="231"/>
      <c r="J222" s="232">
        <f>ROUND(I222*H222,2)</f>
        <v>0</v>
      </c>
      <c r="K222" s="233"/>
      <c r="L222" s="44"/>
      <c r="M222" s="234" t="s">
        <v>1</v>
      </c>
      <c r="N222" s="235" t="s">
        <v>43</v>
      </c>
      <c r="O222" s="91"/>
      <c r="P222" s="236">
        <f>O222*H222</f>
        <v>0</v>
      </c>
      <c r="Q222" s="236">
        <v>4.0000000000000003E-05</v>
      </c>
      <c r="R222" s="236">
        <f>Q222*H222</f>
        <v>0.0068496000000000008</v>
      </c>
      <c r="S222" s="236">
        <v>0</v>
      </c>
      <c r="T222" s="236">
        <f>S222*H222</f>
        <v>0</v>
      </c>
      <c r="U222" s="237" t="s">
        <v>1</v>
      </c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168</v>
      </c>
      <c r="AT222" s="238" t="s">
        <v>164</v>
      </c>
      <c r="AU222" s="238" t="s">
        <v>88</v>
      </c>
      <c r="AY222" s="17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86</v>
      </c>
      <c r="BK222" s="239">
        <f>ROUND(I222*H222,2)</f>
        <v>0</v>
      </c>
      <c r="BL222" s="17" t="s">
        <v>168</v>
      </c>
      <c r="BM222" s="238" t="s">
        <v>2147</v>
      </c>
    </row>
    <row r="223" s="2" customFormat="1" ht="37.8" customHeight="1">
      <c r="A223" s="38"/>
      <c r="B223" s="39"/>
      <c r="C223" s="226" t="s">
        <v>7</v>
      </c>
      <c r="D223" s="226" t="s">
        <v>164</v>
      </c>
      <c r="E223" s="227" t="s">
        <v>2148</v>
      </c>
      <c r="F223" s="228" t="s">
        <v>2149</v>
      </c>
      <c r="G223" s="229" t="s">
        <v>303</v>
      </c>
      <c r="H223" s="230">
        <v>1</v>
      </c>
      <c r="I223" s="231"/>
      <c r="J223" s="232">
        <f>ROUND(I223*H223,2)</f>
        <v>0</v>
      </c>
      <c r="K223" s="233"/>
      <c r="L223" s="44"/>
      <c r="M223" s="234" t="s">
        <v>1</v>
      </c>
      <c r="N223" s="235" t="s">
        <v>43</v>
      </c>
      <c r="O223" s="91"/>
      <c r="P223" s="236">
        <f>O223*H223</f>
        <v>0</v>
      </c>
      <c r="Q223" s="236">
        <v>4.0000000000000003E-05</v>
      </c>
      <c r="R223" s="236">
        <f>Q223*H223</f>
        <v>4.0000000000000003E-05</v>
      </c>
      <c r="S223" s="236">
        <v>0</v>
      </c>
      <c r="T223" s="236">
        <f>S223*H223</f>
        <v>0</v>
      </c>
      <c r="U223" s="23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168</v>
      </c>
      <c r="AT223" s="238" t="s">
        <v>164</v>
      </c>
      <c r="AU223" s="238" t="s">
        <v>88</v>
      </c>
      <c r="AY223" s="17" t="s">
        <v>162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86</v>
      </c>
      <c r="BK223" s="239">
        <f>ROUND(I223*H223,2)</f>
        <v>0</v>
      </c>
      <c r="BL223" s="17" t="s">
        <v>168</v>
      </c>
      <c r="BM223" s="238" t="s">
        <v>2150</v>
      </c>
    </row>
    <row r="224" s="2" customFormat="1" ht="37.8" customHeight="1">
      <c r="A224" s="38"/>
      <c r="B224" s="39"/>
      <c r="C224" s="226" t="s">
        <v>269</v>
      </c>
      <c r="D224" s="226" t="s">
        <v>164</v>
      </c>
      <c r="E224" s="227" t="s">
        <v>2151</v>
      </c>
      <c r="F224" s="228" t="s">
        <v>2152</v>
      </c>
      <c r="G224" s="229" t="s">
        <v>303</v>
      </c>
      <c r="H224" s="230">
        <v>1</v>
      </c>
      <c r="I224" s="231"/>
      <c r="J224" s="232">
        <f>ROUND(I224*H224,2)</f>
        <v>0</v>
      </c>
      <c r="K224" s="233"/>
      <c r="L224" s="44"/>
      <c r="M224" s="234" t="s">
        <v>1</v>
      </c>
      <c r="N224" s="235" t="s">
        <v>43</v>
      </c>
      <c r="O224" s="91"/>
      <c r="P224" s="236">
        <f>O224*H224</f>
        <v>0</v>
      </c>
      <c r="Q224" s="236">
        <v>4.0000000000000003E-05</v>
      </c>
      <c r="R224" s="236">
        <f>Q224*H224</f>
        <v>4.0000000000000003E-05</v>
      </c>
      <c r="S224" s="236">
        <v>0</v>
      </c>
      <c r="T224" s="236">
        <f>S224*H224</f>
        <v>0</v>
      </c>
      <c r="U224" s="23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168</v>
      </c>
      <c r="AT224" s="238" t="s">
        <v>164</v>
      </c>
      <c r="AU224" s="238" t="s">
        <v>88</v>
      </c>
      <c r="AY224" s="17" t="s">
        <v>162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86</v>
      </c>
      <c r="BK224" s="239">
        <f>ROUND(I224*H224,2)</f>
        <v>0</v>
      </c>
      <c r="BL224" s="17" t="s">
        <v>168</v>
      </c>
      <c r="BM224" s="238" t="s">
        <v>2153</v>
      </c>
    </row>
    <row r="225" s="2" customFormat="1">
      <c r="A225" s="38"/>
      <c r="B225" s="39"/>
      <c r="C225" s="40"/>
      <c r="D225" s="242" t="s">
        <v>340</v>
      </c>
      <c r="E225" s="40"/>
      <c r="F225" s="274" t="s">
        <v>2154</v>
      </c>
      <c r="G225" s="40"/>
      <c r="H225" s="40"/>
      <c r="I225" s="275"/>
      <c r="J225" s="40"/>
      <c r="K225" s="40"/>
      <c r="L225" s="44"/>
      <c r="M225" s="276"/>
      <c r="N225" s="277"/>
      <c r="O225" s="91"/>
      <c r="P225" s="91"/>
      <c r="Q225" s="91"/>
      <c r="R225" s="91"/>
      <c r="S225" s="91"/>
      <c r="T225" s="91"/>
      <c r="U225" s="92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340</v>
      </c>
      <c r="AU225" s="17" t="s">
        <v>88</v>
      </c>
    </row>
    <row r="226" s="2" customFormat="1" ht="14.4" customHeight="1">
      <c r="A226" s="38"/>
      <c r="B226" s="39"/>
      <c r="C226" s="226" t="s">
        <v>274</v>
      </c>
      <c r="D226" s="226" t="s">
        <v>164</v>
      </c>
      <c r="E226" s="227" t="s">
        <v>1707</v>
      </c>
      <c r="F226" s="228" t="s">
        <v>1708</v>
      </c>
      <c r="G226" s="229" t="s">
        <v>167</v>
      </c>
      <c r="H226" s="230">
        <v>19.25</v>
      </c>
      <c r="I226" s="231"/>
      <c r="J226" s="232">
        <f>ROUND(I226*H226,2)</f>
        <v>0</v>
      </c>
      <c r="K226" s="233"/>
      <c r="L226" s="44"/>
      <c r="M226" s="234" t="s">
        <v>1</v>
      </c>
      <c r="N226" s="235" t="s">
        <v>43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0.26100000000000001</v>
      </c>
      <c r="T226" s="236">
        <f>S226*H226</f>
        <v>5.0242500000000003</v>
      </c>
      <c r="U226" s="23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168</v>
      </c>
      <c r="AT226" s="238" t="s">
        <v>164</v>
      </c>
      <c r="AU226" s="238" t="s">
        <v>88</v>
      </c>
      <c r="AY226" s="17" t="s">
        <v>162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86</v>
      </c>
      <c r="BK226" s="239">
        <f>ROUND(I226*H226,2)</f>
        <v>0</v>
      </c>
      <c r="BL226" s="17" t="s">
        <v>168</v>
      </c>
      <c r="BM226" s="238" t="s">
        <v>2155</v>
      </c>
    </row>
    <row r="227" s="13" customFormat="1">
      <c r="A227" s="13"/>
      <c r="B227" s="240"/>
      <c r="C227" s="241"/>
      <c r="D227" s="242" t="s">
        <v>178</v>
      </c>
      <c r="E227" s="243" t="s">
        <v>1</v>
      </c>
      <c r="F227" s="244" t="s">
        <v>2083</v>
      </c>
      <c r="G227" s="241"/>
      <c r="H227" s="245">
        <v>19.25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49"/>
      <c r="U227" s="250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178</v>
      </c>
      <c r="AU227" s="251" t="s">
        <v>88</v>
      </c>
      <c r="AV227" s="13" t="s">
        <v>88</v>
      </c>
      <c r="AW227" s="13" t="s">
        <v>34</v>
      </c>
      <c r="AX227" s="13" t="s">
        <v>86</v>
      </c>
      <c r="AY227" s="251" t="s">
        <v>162</v>
      </c>
    </row>
    <row r="228" s="2" customFormat="1" ht="14.4" customHeight="1">
      <c r="A228" s="38"/>
      <c r="B228" s="39"/>
      <c r="C228" s="226" t="s">
        <v>279</v>
      </c>
      <c r="D228" s="226" t="s">
        <v>164</v>
      </c>
      <c r="E228" s="227" t="s">
        <v>1015</v>
      </c>
      <c r="F228" s="228" t="s">
        <v>1016</v>
      </c>
      <c r="G228" s="229" t="s">
        <v>167</v>
      </c>
      <c r="H228" s="230">
        <v>5</v>
      </c>
      <c r="I228" s="231"/>
      <c r="J228" s="232">
        <f>ROUND(I228*H228,2)</f>
        <v>0</v>
      </c>
      <c r="K228" s="233"/>
      <c r="L228" s="44"/>
      <c r="M228" s="234" t="s">
        <v>1</v>
      </c>
      <c r="N228" s="235" t="s">
        <v>43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0.082000000000000003</v>
      </c>
      <c r="T228" s="236">
        <f>S228*H228</f>
        <v>0.41000000000000003</v>
      </c>
      <c r="U228" s="23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168</v>
      </c>
      <c r="AT228" s="238" t="s">
        <v>164</v>
      </c>
      <c r="AU228" s="238" t="s">
        <v>88</v>
      </c>
      <c r="AY228" s="17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86</v>
      </c>
      <c r="BK228" s="239">
        <f>ROUND(I228*H228,2)</f>
        <v>0</v>
      </c>
      <c r="BL228" s="17" t="s">
        <v>168</v>
      </c>
      <c r="BM228" s="238" t="s">
        <v>2156</v>
      </c>
    </row>
    <row r="229" s="13" customFormat="1">
      <c r="A229" s="13"/>
      <c r="B229" s="240"/>
      <c r="C229" s="241"/>
      <c r="D229" s="242" t="s">
        <v>178</v>
      </c>
      <c r="E229" s="243" t="s">
        <v>1</v>
      </c>
      <c r="F229" s="244" t="s">
        <v>2157</v>
      </c>
      <c r="G229" s="241"/>
      <c r="H229" s="245">
        <v>5</v>
      </c>
      <c r="I229" s="246"/>
      <c r="J229" s="241"/>
      <c r="K229" s="241"/>
      <c r="L229" s="247"/>
      <c r="M229" s="248"/>
      <c r="N229" s="249"/>
      <c r="O229" s="249"/>
      <c r="P229" s="249"/>
      <c r="Q229" s="249"/>
      <c r="R229" s="249"/>
      <c r="S229" s="249"/>
      <c r="T229" s="249"/>
      <c r="U229" s="250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178</v>
      </c>
      <c r="AU229" s="251" t="s">
        <v>88</v>
      </c>
      <c r="AV229" s="13" t="s">
        <v>88</v>
      </c>
      <c r="AW229" s="13" t="s">
        <v>34</v>
      </c>
      <c r="AX229" s="13" t="s">
        <v>86</v>
      </c>
      <c r="AY229" s="251" t="s">
        <v>162</v>
      </c>
    </row>
    <row r="230" s="2" customFormat="1" ht="24.15" customHeight="1">
      <c r="A230" s="38"/>
      <c r="B230" s="39"/>
      <c r="C230" s="226" t="s">
        <v>284</v>
      </c>
      <c r="D230" s="226" t="s">
        <v>164</v>
      </c>
      <c r="E230" s="227" t="s">
        <v>2158</v>
      </c>
      <c r="F230" s="228" t="s">
        <v>2159</v>
      </c>
      <c r="G230" s="229" t="s">
        <v>176</v>
      </c>
      <c r="H230" s="230">
        <v>25.686</v>
      </c>
      <c r="I230" s="231"/>
      <c r="J230" s="232">
        <f>ROUND(I230*H230,2)</f>
        <v>0</v>
      </c>
      <c r="K230" s="233"/>
      <c r="L230" s="44"/>
      <c r="M230" s="234" t="s">
        <v>1</v>
      </c>
      <c r="N230" s="235" t="s">
        <v>43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2.2000000000000002</v>
      </c>
      <c r="T230" s="236">
        <f>S230*H230</f>
        <v>56.509200000000007</v>
      </c>
      <c r="U230" s="23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168</v>
      </c>
      <c r="AT230" s="238" t="s">
        <v>164</v>
      </c>
      <c r="AU230" s="238" t="s">
        <v>88</v>
      </c>
      <c r="AY230" s="17" t="s">
        <v>162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86</v>
      </c>
      <c r="BK230" s="239">
        <f>ROUND(I230*H230,2)</f>
        <v>0</v>
      </c>
      <c r="BL230" s="17" t="s">
        <v>168</v>
      </c>
      <c r="BM230" s="238" t="s">
        <v>2160</v>
      </c>
    </row>
    <row r="231" s="13" customFormat="1">
      <c r="A231" s="13"/>
      <c r="B231" s="240"/>
      <c r="C231" s="241"/>
      <c r="D231" s="242" t="s">
        <v>178</v>
      </c>
      <c r="E231" s="243" t="s">
        <v>1</v>
      </c>
      <c r="F231" s="244" t="s">
        <v>2161</v>
      </c>
      <c r="G231" s="241"/>
      <c r="H231" s="245">
        <v>3.75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49"/>
      <c r="U231" s="250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178</v>
      </c>
      <c r="AU231" s="251" t="s">
        <v>88</v>
      </c>
      <c r="AV231" s="13" t="s">
        <v>88</v>
      </c>
      <c r="AW231" s="13" t="s">
        <v>34</v>
      </c>
      <c r="AX231" s="13" t="s">
        <v>78</v>
      </c>
      <c r="AY231" s="251" t="s">
        <v>162</v>
      </c>
    </row>
    <row r="232" s="13" customFormat="1">
      <c r="A232" s="13"/>
      <c r="B232" s="240"/>
      <c r="C232" s="241"/>
      <c r="D232" s="242" t="s">
        <v>178</v>
      </c>
      <c r="E232" s="243" t="s">
        <v>1</v>
      </c>
      <c r="F232" s="244" t="s">
        <v>2162</v>
      </c>
      <c r="G232" s="241"/>
      <c r="H232" s="245">
        <v>3.6000000000000001</v>
      </c>
      <c r="I232" s="246"/>
      <c r="J232" s="241"/>
      <c r="K232" s="241"/>
      <c r="L232" s="247"/>
      <c r="M232" s="248"/>
      <c r="N232" s="249"/>
      <c r="O232" s="249"/>
      <c r="P232" s="249"/>
      <c r="Q232" s="249"/>
      <c r="R232" s="249"/>
      <c r="S232" s="249"/>
      <c r="T232" s="249"/>
      <c r="U232" s="250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1" t="s">
        <v>178</v>
      </c>
      <c r="AU232" s="251" t="s">
        <v>88</v>
      </c>
      <c r="AV232" s="13" t="s">
        <v>88</v>
      </c>
      <c r="AW232" s="13" t="s">
        <v>34</v>
      </c>
      <c r="AX232" s="13" t="s">
        <v>78</v>
      </c>
      <c r="AY232" s="251" t="s">
        <v>162</v>
      </c>
    </row>
    <row r="233" s="13" customFormat="1">
      <c r="A233" s="13"/>
      <c r="B233" s="240"/>
      <c r="C233" s="241"/>
      <c r="D233" s="242" t="s">
        <v>178</v>
      </c>
      <c r="E233" s="243" t="s">
        <v>1</v>
      </c>
      <c r="F233" s="244" t="s">
        <v>2163</v>
      </c>
      <c r="G233" s="241"/>
      <c r="H233" s="245">
        <v>4.2000000000000002</v>
      </c>
      <c r="I233" s="246"/>
      <c r="J233" s="241"/>
      <c r="K233" s="241"/>
      <c r="L233" s="247"/>
      <c r="M233" s="248"/>
      <c r="N233" s="249"/>
      <c r="O233" s="249"/>
      <c r="P233" s="249"/>
      <c r="Q233" s="249"/>
      <c r="R233" s="249"/>
      <c r="S233" s="249"/>
      <c r="T233" s="249"/>
      <c r="U233" s="250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1" t="s">
        <v>178</v>
      </c>
      <c r="AU233" s="251" t="s">
        <v>88</v>
      </c>
      <c r="AV233" s="13" t="s">
        <v>88</v>
      </c>
      <c r="AW233" s="13" t="s">
        <v>34</v>
      </c>
      <c r="AX233" s="13" t="s">
        <v>78</v>
      </c>
      <c r="AY233" s="251" t="s">
        <v>162</v>
      </c>
    </row>
    <row r="234" s="13" customFormat="1">
      <c r="A234" s="13"/>
      <c r="B234" s="240"/>
      <c r="C234" s="241"/>
      <c r="D234" s="242" t="s">
        <v>178</v>
      </c>
      <c r="E234" s="243" t="s">
        <v>1</v>
      </c>
      <c r="F234" s="244" t="s">
        <v>2164</v>
      </c>
      <c r="G234" s="241"/>
      <c r="H234" s="245">
        <v>1.05</v>
      </c>
      <c r="I234" s="246"/>
      <c r="J234" s="241"/>
      <c r="K234" s="241"/>
      <c r="L234" s="247"/>
      <c r="M234" s="248"/>
      <c r="N234" s="249"/>
      <c r="O234" s="249"/>
      <c r="P234" s="249"/>
      <c r="Q234" s="249"/>
      <c r="R234" s="249"/>
      <c r="S234" s="249"/>
      <c r="T234" s="249"/>
      <c r="U234" s="250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178</v>
      </c>
      <c r="AU234" s="251" t="s">
        <v>88</v>
      </c>
      <c r="AV234" s="13" t="s">
        <v>88</v>
      </c>
      <c r="AW234" s="13" t="s">
        <v>34</v>
      </c>
      <c r="AX234" s="13" t="s">
        <v>78</v>
      </c>
      <c r="AY234" s="251" t="s">
        <v>162</v>
      </c>
    </row>
    <row r="235" s="13" customFormat="1">
      <c r="A235" s="13"/>
      <c r="B235" s="240"/>
      <c r="C235" s="241"/>
      <c r="D235" s="242" t="s">
        <v>178</v>
      </c>
      <c r="E235" s="243" t="s">
        <v>1</v>
      </c>
      <c r="F235" s="244" t="s">
        <v>2165</v>
      </c>
      <c r="G235" s="241"/>
      <c r="H235" s="245">
        <v>3.1019999999999999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49"/>
      <c r="U235" s="250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178</v>
      </c>
      <c r="AU235" s="251" t="s">
        <v>88</v>
      </c>
      <c r="AV235" s="13" t="s">
        <v>88</v>
      </c>
      <c r="AW235" s="13" t="s">
        <v>34</v>
      </c>
      <c r="AX235" s="13" t="s">
        <v>78</v>
      </c>
      <c r="AY235" s="251" t="s">
        <v>162</v>
      </c>
    </row>
    <row r="236" s="13" customFormat="1">
      <c r="A236" s="13"/>
      <c r="B236" s="240"/>
      <c r="C236" s="241"/>
      <c r="D236" s="242" t="s">
        <v>178</v>
      </c>
      <c r="E236" s="243" t="s">
        <v>1</v>
      </c>
      <c r="F236" s="244" t="s">
        <v>2166</v>
      </c>
      <c r="G236" s="241"/>
      <c r="H236" s="245">
        <v>1.716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49"/>
      <c r="U236" s="250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178</v>
      </c>
      <c r="AU236" s="251" t="s">
        <v>88</v>
      </c>
      <c r="AV236" s="13" t="s">
        <v>88</v>
      </c>
      <c r="AW236" s="13" t="s">
        <v>34</v>
      </c>
      <c r="AX236" s="13" t="s">
        <v>78</v>
      </c>
      <c r="AY236" s="251" t="s">
        <v>162</v>
      </c>
    </row>
    <row r="237" s="13" customFormat="1">
      <c r="A237" s="13"/>
      <c r="B237" s="240"/>
      <c r="C237" s="241"/>
      <c r="D237" s="242" t="s">
        <v>178</v>
      </c>
      <c r="E237" s="243" t="s">
        <v>1</v>
      </c>
      <c r="F237" s="244" t="s">
        <v>2167</v>
      </c>
      <c r="G237" s="241"/>
      <c r="H237" s="245">
        <v>3.1019999999999999</v>
      </c>
      <c r="I237" s="246"/>
      <c r="J237" s="241"/>
      <c r="K237" s="241"/>
      <c r="L237" s="247"/>
      <c r="M237" s="248"/>
      <c r="N237" s="249"/>
      <c r="O237" s="249"/>
      <c r="P237" s="249"/>
      <c r="Q237" s="249"/>
      <c r="R237" s="249"/>
      <c r="S237" s="249"/>
      <c r="T237" s="249"/>
      <c r="U237" s="250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1" t="s">
        <v>178</v>
      </c>
      <c r="AU237" s="251" t="s">
        <v>88</v>
      </c>
      <c r="AV237" s="13" t="s">
        <v>88</v>
      </c>
      <c r="AW237" s="13" t="s">
        <v>34</v>
      </c>
      <c r="AX237" s="13" t="s">
        <v>78</v>
      </c>
      <c r="AY237" s="251" t="s">
        <v>162</v>
      </c>
    </row>
    <row r="238" s="13" customFormat="1">
      <c r="A238" s="13"/>
      <c r="B238" s="240"/>
      <c r="C238" s="241"/>
      <c r="D238" s="242" t="s">
        <v>178</v>
      </c>
      <c r="E238" s="243" t="s">
        <v>1</v>
      </c>
      <c r="F238" s="244" t="s">
        <v>2168</v>
      </c>
      <c r="G238" s="241"/>
      <c r="H238" s="245">
        <v>5.1660000000000004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49"/>
      <c r="U238" s="250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178</v>
      </c>
      <c r="AU238" s="251" t="s">
        <v>88</v>
      </c>
      <c r="AV238" s="13" t="s">
        <v>88</v>
      </c>
      <c r="AW238" s="13" t="s">
        <v>34</v>
      </c>
      <c r="AX238" s="13" t="s">
        <v>78</v>
      </c>
      <c r="AY238" s="251" t="s">
        <v>162</v>
      </c>
    </row>
    <row r="239" s="14" customFormat="1">
      <c r="A239" s="14"/>
      <c r="B239" s="263"/>
      <c r="C239" s="264"/>
      <c r="D239" s="242" t="s">
        <v>178</v>
      </c>
      <c r="E239" s="265" t="s">
        <v>1</v>
      </c>
      <c r="F239" s="266" t="s">
        <v>320</v>
      </c>
      <c r="G239" s="264"/>
      <c r="H239" s="267">
        <v>25.686</v>
      </c>
      <c r="I239" s="268"/>
      <c r="J239" s="264"/>
      <c r="K239" s="264"/>
      <c r="L239" s="269"/>
      <c r="M239" s="270"/>
      <c r="N239" s="271"/>
      <c r="O239" s="271"/>
      <c r="P239" s="271"/>
      <c r="Q239" s="271"/>
      <c r="R239" s="271"/>
      <c r="S239" s="271"/>
      <c r="T239" s="271"/>
      <c r="U239" s="272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3" t="s">
        <v>178</v>
      </c>
      <c r="AU239" s="273" t="s">
        <v>88</v>
      </c>
      <c r="AV239" s="14" t="s">
        <v>168</v>
      </c>
      <c r="AW239" s="14" t="s">
        <v>34</v>
      </c>
      <c r="AX239" s="14" t="s">
        <v>86</v>
      </c>
      <c r="AY239" s="273" t="s">
        <v>162</v>
      </c>
    </row>
    <row r="240" s="2" customFormat="1" ht="14.4" customHeight="1">
      <c r="A240" s="38"/>
      <c r="B240" s="39"/>
      <c r="C240" s="226" t="s">
        <v>289</v>
      </c>
      <c r="D240" s="226" t="s">
        <v>164</v>
      </c>
      <c r="E240" s="227" t="s">
        <v>1722</v>
      </c>
      <c r="F240" s="228" t="s">
        <v>1723</v>
      </c>
      <c r="G240" s="229" t="s">
        <v>176</v>
      </c>
      <c r="H240" s="230">
        <v>51.372</v>
      </c>
      <c r="I240" s="231"/>
      <c r="J240" s="232">
        <f>ROUND(I240*H240,2)</f>
        <v>0</v>
      </c>
      <c r="K240" s="233"/>
      <c r="L240" s="44"/>
      <c r="M240" s="234" t="s">
        <v>1</v>
      </c>
      <c r="N240" s="235" t="s">
        <v>43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1.3999999999999999</v>
      </c>
      <c r="T240" s="236">
        <f>S240*H240</f>
        <v>71.9208</v>
      </c>
      <c r="U240" s="237" t="s">
        <v>1</v>
      </c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168</v>
      </c>
      <c r="AT240" s="238" t="s">
        <v>164</v>
      </c>
      <c r="AU240" s="238" t="s">
        <v>88</v>
      </c>
      <c r="AY240" s="17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86</v>
      </c>
      <c r="BK240" s="239">
        <f>ROUND(I240*H240,2)</f>
        <v>0</v>
      </c>
      <c r="BL240" s="17" t="s">
        <v>168</v>
      </c>
      <c r="BM240" s="238" t="s">
        <v>2169</v>
      </c>
    </row>
    <row r="241" s="13" customFormat="1">
      <c r="A241" s="13"/>
      <c r="B241" s="240"/>
      <c r="C241" s="241"/>
      <c r="D241" s="242" t="s">
        <v>178</v>
      </c>
      <c r="E241" s="243" t="s">
        <v>1</v>
      </c>
      <c r="F241" s="244" t="s">
        <v>2170</v>
      </c>
      <c r="G241" s="241"/>
      <c r="H241" s="245">
        <v>7.5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49"/>
      <c r="U241" s="250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178</v>
      </c>
      <c r="AU241" s="251" t="s">
        <v>88</v>
      </c>
      <c r="AV241" s="13" t="s">
        <v>88</v>
      </c>
      <c r="AW241" s="13" t="s">
        <v>34</v>
      </c>
      <c r="AX241" s="13" t="s">
        <v>78</v>
      </c>
      <c r="AY241" s="251" t="s">
        <v>162</v>
      </c>
    </row>
    <row r="242" s="13" customFormat="1">
      <c r="A242" s="13"/>
      <c r="B242" s="240"/>
      <c r="C242" s="241"/>
      <c r="D242" s="242" t="s">
        <v>178</v>
      </c>
      <c r="E242" s="243" t="s">
        <v>1</v>
      </c>
      <c r="F242" s="244" t="s">
        <v>2171</v>
      </c>
      <c r="G242" s="241"/>
      <c r="H242" s="245">
        <v>7.2000000000000002</v>
      </c>
      <c r="I242" s="246"/>
      <c r="J242" s="241"/>
      <c r="K242" s="241"/>
      <c r="L242" s="247"/>
      <c r="M242" s="248"/>
      <c r="N242" s="249"/>
      <c r="O242" s="249"/>
      <c r="P242" s="249"/>
      <c r="Q242" s="249"/>
      <c r="R242" s="249"/>
      <c r="S242" s="249"/>
      <c r="T242" s="249"/>
      <c r="U242" s="250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1" t="s">
        <v>178</v>
      </c>
      <c r="AU242" s="251" t="s">
        <v>88</v>
      </c>
      <c r="AV242" s="13" t="s">
        <v>88</v>
      </c>
      <c r="AW242" s="13" t="s">
        <v>34</v>
      </c>
      <c r="AX242" s="13" t="s">
        <v>78</v>
      </c>
      <c r="AY242" s="251" t="s">
        <v>162</v>
      </c>
    </row>
    <row r="243" s="13" customFormat="1">
      <c r="A243" s="13"/>
      <c r="B243" s="240"/>
      <c r="C243" s="241"/>
      <c r="D243" s="242" t="s">
        <v>178</v>
      </c>
      <c r="E243" s="243" t="s">
        <v>1</v>
      </c>
      <c r="F243" s="244" t="s">
        <v>2172</v>
      </c>
      <c r="G243" s="241"/>
      <c r="H243" s="245">
        <v>8.4000000000000004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49"/>
      <c r="U243" s="250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178</v>
      </c>
      <c r="AU243" s="251" t="s">
        <v>88</v>
      </c>
      <c r="AV243" s="13" t="s">
        <v>88</v>
      </c>
      <c r="AW243" s="13" t="s">
        <v>34</v>
      </c>
      <c r="AX243" s="13" t="s">
        <v>78</v>
      </c>
      <c r="AY243" s="251" t="s">
        <v>162</v>
      </c>
    </row>
    <row r="244" s="13" customFormat="1">
      <c r="A244" s="13"/>
      <c r="B244" s="240"/>
      <c r="C244" s="241"/>
      <c r="D244" s="242" t="s">
        <v>178</v>
      </c>
      <c r="E244" s="243" t="s">
        <v>1</v>
      </c>
      <c r="F244" s="244" t="s">
        <v>2173</v>
      </c>
      <c r="G244" s="241"/>
      <c r="H244" s="245">
        <v>2.1000000000000001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49"/>
      <c r="U244" s="250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178</v>
      </c>
      <c r="AU244" s="251" t="s">
        <v>88</v>
      </c>
      <c r="AV244" s="13" t="s">
        <v>88</v>
      </c>
      <c r="AW244" s="13" t="s">
        <v>34</v>
      </c>
      <c r="AX244" s="13" t="s">
        <v>78</v>
      </c>
      <c r="AY244" s="251" t="s">
        <v>162</v>
      </c>
    </row>
    <row r="245" s="13" customFormat="1">
      <c r="A245" s="13"/>
      <c r="B245" s="240"/>
      <c r="C245" s="241"/>
      <c r="D245" s="242" t="s">
        <v>178</v>
      </c>
      <c r="E245" s="243" t="s">
        <v>1</v>
      </c>
      <c r="F245" s="244" t="s">
        <v>2174</v>
      </c>
      <c r="G245" s="241"/>
      <c r="H245" s="245">
        <v>6.2039999999999997</v>
      </c>
      <c r="I245" s="246"/>
      <c r="J245" s="241"/>
      <c r="K245" s="241"/>
      <c r="L245" s="247"/>
      <c r="M245" s="248"/>
      <c r="N245" s="249"/>
      <c r="O245" s="249"/>
      <c r="P245" s="249"/>
      <c r="Q245" s="249"/>
      <c r="R245" s="249"/>
      <c r="S245" s="249"/>
      <c r="T245" s="249"/>
      <c r="U245" s="250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178</v>
      </c>
      <c r="AU245" s="251" t="s">
        <v>88</v>
      </c>
      <c r="AV245" s="13" t="s">
        <v>88</v>
      </c>
      <c r="AW245" s="13" t="s">
        <v>34</v>
      </c>
      <c r="AX245" s="13" t="s">
        <v>78</v>
      </c>
      <c r="AY245" s="251" t="s">
        <v>162</v>
      </c>
    </row>
    <row r="246" s="13" customFormat="1">
      <c r="A246" s="13"/>
      <c r="B246" s="240"/>
      <c r="C246" s="241"/>
      <c r="D246" s="242" t="s">
        <v>178</v>
      </c>
      <c r="E246" s="243" t="s">
        <v>1</v>
      </c>
      <c r="F246" s="244" t="s">
        <v>2175</v>
      </c>
      <c r="G246" s="241"/>
      <c r="H246" s="245">
        <v>3.4319999999999999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49"/>
      <c r="U246" s="250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178</v>
      </c>
      <c r="AU246" s="251" t="s">
        <v>88</v>
      </c>
      <c r="AV246" s="13" t="s">
        <v>88</v>
      </c>
      <c r="AW246" s="13" t="s">
        <v>34</v>
      </c>
      <c r="AX246" s="13" t="s">
        <v>78</v>
      </c>
      <c r="AY246" s="251" t="s">
        <v>162</v>
      </c>
    </row>
    <row r="247" s="13" customFormat="1">
      <c r="A247" s="13"/>
      <c r="B247" s="240"/>
      <c r="C247" s="241"/>
      <c r="D247" s="242" t="s">
        <v>178</v>
      </c>
      <c r="E247" s="243" t="s">
        <v>1</v>
      </c>
      <c r="F247" s="244" t="s">
        <v>2176</v>
      </c>
      <c r="G247" s="241"/>
      <c r="H247" s="245">
        <v>6.2039999999999997</v>
      </c>
      <c r="I247" s="246"/>
      <c r="J247" s="241"/>
      <c r="K247" s="241"/>
      <c r="L247" s="247"/>
      <c r="M247" s="248"/>
      <c r="N247" s="249"/>
      <c r="O247" s="249"/>
      <c r="P247" s="249"/>
      <c r="Q247" s="249"/>
      <c r="R247" s="249"/>
      <c r="S247" s="249"/>
      <c r="T247" s="249"/>
      <c r="U247" s="250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1" t="s">
        <v>178</v>
      </c>
      <c r="AU247" s="251" t="s">
        <v>88</v>
      </c>
      <c r="AV247" s="13" t="s">
        <v>88</v>
      </c>
      <c r="AW247" s="13" t="s">
        <v>34</v>
      </c>
      <c r="AX247" s="13" t="s">
        <v>78</v>
      </c>
      <c r="AY247" s="251" t="s">
        <v>162</v>
      </c>
    </row>
    <row r="248" s="13" customFormat="1">
      <c r="A248" s="13"/>
      <c r="B248" s="240"/>
      <c r="C248" s="241"/>
      <c r="D248" s="242" t="s">
        <v>178</v>
      </c>
      <c r="E248" s="243" t="s">
        <v>1</v>
      </c>
      <c r="F248" s="244" t="s">
        <v>2177</v>
      </c>
      <c r="G248" s="241"/>
      <c r="H248" s="245">
        <v>10.332000000000001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49"/>
      <c r="U248" s="250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178</v>
      </c>
      <c r="AU248" s="251" t="s">
        <v>88</v>
      </c>
      <c r="AV248" s="13" t="s">
        <v>88</v>
      </c>
      <c r="AW248" s="13" t="s">
        <v>34</v>
      </c>
      <c r="AX248" s="13" t="s">
        <v>78</v>
      </c>
      <c r="AY248" s="251" t="s">
        <v>162</v>
      </c>
    </row>
    <row r="249" s="14" customFormat="1">
      <c r="A249" s="14"/>
      <c r="B249" s="263"/>
      <c r="C249" s="264"/>
      <c r="D249" s="242" t="s">
        <v>178</v>
      </c>
      <c r="E249" s="265" t="s">
        <v>1</v>
      </c>
      <c r="F249" s="266" t="s">
        <v>320</v>
      </c>
      <c r="G249" s="264"/>
      <c r="H249" s="267">
        <v>51.372</v>
      </c>
      <c r="I249" s="268"/>
      <c r="J249" s="264"/>
      <c r="K249" s="264"/>
      <c r="L249" s="269"/>
      <c r="M249" s="270"/>
      <c r="N249" s="271"/>
      <c r="O249" s="271"/>
      <c r="P249" s="271"/>
      <c r="Q249" s="271"/>
      <c r="R249" s="271"/>
      <c r="S249" s="271"/>
      <c r="T249" s="271"/>
      <c r="U249" s="272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3" t="s">
        <v>178</v>
      </c>
      <c r="AU249" s="273" t="s">
        <v>88</v>
      </c>
      <c r="AV249" s="14" t="s">
        <v>168</v>
      </c>
      <c r="AW249" s="14" t="s">
        <v>34</v>
      </c>
      <c r="AX249" s="14" t="s">
        <v>86</v>
      </c>
      <c r="AY249" s="273" t="s">
        <v>162</v>
      </c>
    </row>
    <row r="250" s="2" customFormat="1" ht="24.15" customHeight="1">
      <c r="A250" s="38"/>
      <c r="B250" s="39"/>
      <c r="C250" s="226" t="s">
        <v>294</v>
      </c>
      <c r="D250" s="226" t="s">
        <v>164</v>
      </c>
      <c r="E250" s="227" t="s">
        <v>2178</v>
      </c>
      <c r="F250" s="228" t="s">
        <v>2179</v>
      </c>
      <c r="G250" s="229" t="s">
        <v>167</v>
      </c>
      <c r="H250" s="230">
        <v>4.5499999999999998</v>
      </c>
      <c r="I250" s="231"/>
      <c r="J250" s="232">
        <f>ROUND(I250*H250,2)</f>
        <v>0</v>
      </c>
      <c r="K250" s="233"/>
      <c r="L250" s="44"/>
      <c r="M250" s="234" t="s">
        <v>1</v>
      </c>
      <c r="N250" s="235" t="s">
        <v>43</v>
      </c>
      <c r="O250" s="91"/>
      <c r="P250" s="236">
        <f>O250*H250</f>
        <v>0</v>
      </c>
      <c r="Q250" s="236">
        <v>0</v>
      </c>
      <c r="R250" s="236">
        <f>Q250*H250</f>
        <v>0</v>
      </c>
      <c r="S250" s="236">
        <v>0.031</v>
      </c>
      <c r="T250" s="236">
        <f>S250*H250</f>
        <v>0.14104999999999998</v>
      </c>
      <c r="U250" s="237" t="s">
        <v>1</v>
      </c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8" t="s">
        <v>168</v>
      </c>
      <c r="AT250" s="238" t="s">
        <v>164</v>
      </c>
      <c r="AU250" s="238" t="s">
        <v>88</v>
      </c>
      <c r="AY250" s="17" t="s">
        <v>162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7" t="s">
        <v>86</v>
      </c>
      <c r="BK250" s="239">
        <f>ROUND(I250*H250,2)</f>
        <v>0</v>
      </c>
      <c r="BL250" s="17" t="s">
        <v>168</v>
      </c>
      <c r="BM250" s="238" t="s">
        <v>2180</v>
      </c>
    </row>
    <row r="251" s="13" customFormat="1">
      <c r="A251" s="13"/>
      <c r="B251" s="240"/>
      <c r="C251" s="241"/>
      <c r="D251" s="242" t="s">
        <v>178</v>
      </c>
      <c r="E251" s="243" t="s">
        <v>1</v>
      </c>
      <c r="F251" s="244" t="s">
        <v>2181</v>
      </c>
      <c r="G251" s="241"/>
      <c r="H251" s="245">
        <v>4.5499999999999998</v>
      </c>
      <c r="I251" s="246"/>
      <c r="J251" s="241"/>
      <c r="K251" s="241"/>
      <c r="L251" s="247"/>
      <c r="M251" s="248"/>
      <c r="N251" s="249"/>
      <c r="O251" s="249"/>
      <c r="P251" s="249"/>
      <c r="Q251" s="249"/>
      <c r="R251" s="249"/>
      <c r="S251" s="249"/>
      <c r="T251" s="249"/>
      <c r="U251" s="250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1" t="s">
        <v>178</v>
      </c>
      <c r="AU251" s="251" t="s">
        <v>88</v>
      </c>
      <c r="AV251" s="13" t="s">
        <v>88</v>
      </c>
      <c r="AW251" s="13" t="s">
        <v>34</v>
      </c>
      <c r="AX251" s="13" t="s">
        <v>86</v>
      </c>
      <c r="AY251" s="251" t="s">
        <v>162</v>
      </c>
    </row>
    <row r="252" s="2" customFormat="1" ht="24.15" customHeight="1">
      <c r="A252" s="38"/>
      <c r="B252" s="39"/>
      <c r="C252" s="226" t="s">
        <v>300</v>
      </c>
      <c r="D252" s="226" t="s">
        <v>164</v>
      </c>
      <c r="E252" s="227" t="s">
        <v>2182</v>
      </c>
      <c r="F252" s="228" t="s">
        <v>2183</v>
      </c>
      <c r="G252" s="229" t="s">
        <v>167</v>
      </c>
      <c r="H252" s="230">
        <v>3.0800000000000001</v>
      </c>
      <c r="I252" s="231"/>
      <c r="J252" s="232">
        <f>ROUND(I252*H252,2)</f>
        <v>0</v>
      </c>
      <c r="K252" s="233"/>
      <c r="L252" s="44"/>
      <c r="M252" s="234" t="s">
        <v>1</v>
      </c>
      <c r="N252" s="235" t="s">
        <v>43</v>
      </c>
      <c r="O252" s="91"/>
      <c r="P252" s="236">
        <f>O252*H252</f>
        <v>0</v>
      </c>
      <c r="Q252" s="236">
        <v>0</v>
      </c>
      <c r="R252" s="236">
        <f>Q252*H252</f>
        <v>0</v>
      </c>
      <c r="S252" s="236">
        <v>0.087999999999999995</v>
      </c>
      <c r="T252" s="236">
        <f>S252*H252</f>
        <v>0.27104</v>
      </c>
      <c r="U252" s="237" t="s">
        <v>1</v>
      </c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168</v>
      </c>
      <c r="AT252" s="238" t="s">
        <v>164</v>
      </c>
      <c r="AU252" s="238" t="s">
        <v>88</v>
      </c>
      <c r="AY252" s="17" t="s">
        <v>162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86</v>
      </c>
      <c r="BK252" s="239">
        <f>ROUND(I252*H252,2)</f>
        <v>0</v>
      </c>
      <c r="BL252" s="17" t="s">
        <v>168</v>
      </c>
      <c r="BM252" s="238" t="s">
        <v>2184</v>
      </c>
    </row>
    <row r="253" s="13" customFormat="1">
      <c r="A253" s="13"/>
      <c r="B253" s="240"/>
      <c r="C253" s="241"/>
      <c r="D253" s="242" t="s">
        <v>178</v>
      </c>
      <c r="E253" s="243" t="s">
        <v>1</v>
      </c>
      <c r="F253" s="244" t="s">
        <v>2185</v>
      </c>
      <c r="G253" s="241"/>
      <c r="H253" s="245">
        <v>3.0800000000000001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49"/>
      <c r="U253" s="250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178</v>
      </c>
      <c r="AU253" s="251" t="s">
        <v>88</v>
      </c>
      <c r="AV253" s="13" t="s">
        <v>88</v>
      </c>
      <c r="AW253" s="13" t="s">
        <v>34</v>
      </c>
      <c r="AX253" s="13" t="s">
        <v>86</v>
      </c>
      <c r="AY253" s="251" t="s">
        <v>162</v>
      </c>
    </row>
    <row r="254" s="2" customFormat="1" ht="24.15" customHeight="1">
      <c r="A254" s="38"/>
      <c r="B254" s="39"/>
      <c r="C254" s="226" t="s">
        <v>305</v>
      </c>
      <c r="D254" s="226" t="s">
        <v>164</v>
      </c>
      <c r="E254" s="227" t="s">
        <v>2186</v>
      </c>
      <c r="F254" s="228" t="s">
        <v>2187</v>
      </c>
      <c r="G254" s="229" t="s">
        <v>266</v>
      </c>
      <c r="H254" s="230">
        <v>18.800000000000001</v>
      </c>
      <c r="I254" s="231"/>
      <c r="J254" s="232">
        <f>ROUND(I254*H254,2)</f>
        <v>0</v>
      </c>
      <c r="K254" s="233"/>
      <c r="L254" s="44"/>
      <c r="M254" s="234" t="s">
        <v>1</v>
      </c>
      <c r="N254" s="235" t="s">
        <v>43</v>
      </c>
      <c r="O254" s="91"/>
      <c r="P254" s="236">
        <f>O254*H254</f>
        <v>0</v>
      </c>
      <c r="Q254" s="236">
        <v>0.02283</v>
      </c>
      <c r="R254" s="236">
        <f>Q254*H254</f>
        <v>0.42920400000000003</v>
      </c>
      <c r="S254" s="236">
        <v>0</v>
      </c>
      <c r="T254" s="236">
        <f>S254*H254</f>
        <v>0</v>
      </c>
      <c r="U254" s="237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8" t="s">
        <v>168</v>
      </c>
      <c r="AT254" s="238" t="s">
        <v>164</v>
      </c>
      <c r="AU254" s="238" t="s">
        <v>88</v>
      </c>
      <c r="AY254" s="17" t="s">
        <v>162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7" t="s">
        <v>86</v>
      </c>
      <c r="BK254" s="239">
        <f>ROUND(I254*H254,2)</f>
        <v>0</v>
      </c>
      <c r="BL254" s="17" t="s">
        <v>168</v>
      </c>
      <c r="BM254" s="238" t="s">
        <v>2188</v>
      </c>
    </row>
    <row r="255" s="13" customFormat="1">
      <c r="A255" s="13"/>
      <c r="B255" s="240"/>
      <c r="C255" s="241"/>
      <c r="D255" s="242" t="s">
        <v>178</v>
      </c>
      <c r="E255" s="243" t="s">
        <v>1</v>
      </c>
      <c r="F255" s="244" t="s">
        <v>2189</v>
      </c>
      <c r="G255" s="241"/>
      <c r="H255" s="245">
        <v>18.800000000000001</v>
      </c>
      <c r="I255" s="246"/>
      <c r="J255" s="241"/>
      <c r="K255" s="241"/>
      <c r="L255" s="247"/>
      <c r="M255" s="248"/>
      <c r="N255" s="249"/>
      <c r="O255" s="249"/>
      <c r="P255" s="249"/>
      <c r="Q255" s="249"/>
      <c r="R255" s="249"/>
      <c r="S255" s="249"/>
      <c r="T255" s="249"/>
      <c r="U255" s="250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1" t="s">
        <v>178</v>
      </c>
      <c r="AU255" s="251" t="s">
        <v>88</v>
      </c>
      <c r="AV255" s="13" t="s">
        <v>88</v>
      </c>
      <c r="AW255" s="13" t="s">
        <v>34</v>
      </c>
      <c r="AX255" s="13" t="s">
        <v>86</v>
      </c>
      <c r="AY255" s="251" t="s">
        <v>162</v>
      </c>
    </row>
    <row r="256" s="2" customFormat="1" ht="24.15" customHeight="1">
      <c r="A256" s="38"/>
      <c r="B256" s="39"/>
      <c r="C256" s="226" t="s">
        <v>309</v>
      </c>
      <c r="D256" s="226" t="s">
        <v>164</v>
      </c>
      <c r="E256" s="227" t="s">
        <v>1729</v>
      </c>
      <c r="F256" s="228" t="s">
        <v>2190</v>
      </c>
      <c r="G256" s="229" t="s">
        <v>167</v>
      </c>
      <c r="H256" s="230">
        <v>512.5</v>
      </c>
      <c r="I256" s="231"/>
      <c r="J256" s="232">
        <f>ROUND(I256*H256,2)</f>
        <v>0</v>
      </c>
      <c r="K256" s="233"/>
      <c r="L256" s="44"/>
      <c r="M256" s="234" t="s">
        <v>1</v>
      </c>
      <c r="N256" s="235" t="s">
        <v>43</v>
      </c>
      <c r="O256" s="91"/>
      <c r="P256" s="236">
        <f>O256*H256</f>
        <v>0</v>
      </c>
      <c r="Q256" s="236">
        <v>0</v>
      </c>
      <c r="R256" s="236">
        <f>Q256*H256</f>
        <v>0</v>
      </c>
      <c r="S256" s="236">
        <v>0.02</v>
      </c>
      <c r="T256" s="236">
        <f>S256*H256</f>
        <v>10.25</v>
      </c>
      <c r="U256" s="23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168</v>
      </c>
      <c r="AT256" s="238" t="s">
        <v>164</v>
      </c>
      <c r="AU256" s="238" t="s">
        <v>88</v>
      </c>
      <c r="AY256" s="17" t="s">
        <v>162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86</v>
      </c>
      <c r="BK256" s="239">
        <f>ROUND(I256*H256,2)</f>
        <v>0</v>
      </c>
      <c r="BL256" s="17" t="s">
        <v>168</v>
      </c>
      <c r="BM256" s="238" t="s">
        <v>2191</v>
      </c>
    </row>
    <row r="257" s="2" customFormat="1" ht="24.15" customHeight="1">
      <c r="A257" s="38"/>
      <c r="B257" s="39"/>
      <c r="C257" s="226" t="s">
        <v>314</v>
      </c>
      <c r="D257" s="226" t="s">
        <v>164</v>
      </c>
      <c r="E257" s="227" t="s">
        <v>1732</v>
      </c>
      <c r="F257" s="228" t="s">
        <v>1733</v>
      </c>
      <c r="G257" s="229" t="s">
        <v>167</v>
      </c>
      <c r="H257" s="230">
        <v>6</v>
      </c>
      <c r="I257" s="231"/>
      <c r="J257" s="232">
        <f>ROUND(I257*H257,2)</f>
        <v>0</v>
      </c>
      <c r="K257" s="233"/>
      <c r="L257" s="44"/>
      <c r="M257" s="234" t="s">
        <v>1</v>
      </c>
      <c r="N257" s="235" t="s">
        <v>43</v>
      </c>
      <c r="O257" s="91"/>
      <c r="P257" s="236">
        <f>O257*H257</f>
        <v>0</v>
      </c>
      <c r="Q257" s="236">
        <v>0</v>
      </c>
      <c r="R257" s="236">
        <f>Q257*H257</f>
        <v>0</v>
      </c>
      <c r="S257" s="236">
        <v>0.068000000000000005</v>
      </c>
      <c r="T257" s="236">
        <f>S257*H257</f>
        <v>0.40800000000000003</v>
      </c>
      <c r="U257" s="23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8" t="s">
        <v>168</v>
      </c>
      <c r="AT257" s="238" t="s">
        <v>164</v>
      </c>
      <c r="AU257" s="238" t="s">
        <v>88</v>
      </c>
      <c r="AY257" s="17" t="s">
        <v>162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7" t="s">
        <v>86</v>
      </c>
      <c r="BK257" s="239">
        <f>ROUND(I257*H257,2)</f>
        <v>0</v>
      </c>
      <c r="BL257" s="17" t="s">
        <v>168</v>
      </c>
      <c r="BM257" s="238" t="s">
        <v>2192</v>
      </c>
    </row>
    <row r="258" s="13" customFormat="1">
      <c r="A258" s="13"/>
      <c r="B258" s="240"/>
      <c r="C258" s="241"/>
      <c r="D258" s="242" t="s">
        <v>178</v>
      </c>
      <c r="E258" s="243" t="s">
        <v>1</v>
      </c>
      <c r="F258" s="244" t="s">
        <v>2193</v>
      </c>
      <c r="G258" s="241"/>
      <c r="H258" s="245">
        <v>6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49"/>
      <c r="U258" s="250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178</v>
      </c>
      <c r="AU258" s="251" t="s">
        <v>88</v>
      </c>
      <c r="AV258" s="13" t="s">
        <v>88</v>
      </c>
      <c r="AW258" s="13" t="s">
        <v>34</v>
      </c>
      <c r="AX258" s="13" t="s">
        <v>86</v>
      </c>
      <c r="AY258" s="251" t="s">
        <v>162</v>
      </c>
    </row>
    <row r="259" s="2" customFormat="1" ht="24.15" customHeight="1">
      <c r="A259" s="38"/>
      <c r="B259" s="39"/>
      <c r="C259" s="226" t="s">
        <v>323</v>
      </c>
      <c r="D259" s="226" t="s">
        <v>164</v>
      </c>
      <c r="E259" s="227" t="s">
        <v>1735</v>
      </c>
      <c r="F259" s="228" t="s">
        <v>1736</v>
      </c>
      <c r="G259" s="229" t="s">
        <v>303</v>
      </c>
      <c r="H259" s="230">
        <v>1</v>
      </c>
      <c r="I259" s="231"/>
      <c r="J259" s="232">
        <f>ROUND(I259*H259,2)</f>
        <v>0</v>
      </c>
      <c r="K259" s="233"/>
      <c r="L259" s="44"/>
      <c r="M259" s="234" t="s">
        <v>1</v>
      </c>
      <c r="N259" s="235" t="s">
        <v>43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0.068000000000000005</v>
      </c>
      <c r="T259" s="236">
        <f>S259*H259</f>
        <v>0.068000000000000005</v>
      </c>
      <c r="U259" s="23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168</v>
      </c>
      <c r="AT259" s="238" t="s">
        <v>164</v>
      </c>
      <c r="AU259" s="238" t="s">
        <v>88</v>
      </c>
      <c r="AY259" s="17" t="s">
        <v>162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86</v>
      </c>
      <c r="BK259" s="239">
        <f>ROUND(I259*H259,2)</f>
        <v>0</v>
      </c>
      <c r="BL259" s="17" t="s">
        <v>168</v>
      </c>
      <c r="BM259" s="238" t="s">
        <v>2194</v>
      </c>
    </row>
    <row r="260" s="2" customFormat="1" ht="24.15" customHeight="1">
      <c r="A260" s="38"/>
      <c r="B260" s="39"/>
      <c r="C260" s="226" t="s">
        <v>327</v>
      </c>
      <c r="D260" s="226" t="s">
        <v>164</v>
      </c>
      <c r="E260" s="227" t="s">
        <v>472</v>
      </c>
      <c r="F260" s="228" t="s">
        <v>473</v>
      </c>
      <c r="G260" s="229" t="s">
        <v>176</v>
      </c>
      <c r="H260" s="230">
        <v>10</v>
      </c>
      <c r="I260" s="231"/>
      <c r="J260" s="232">
        <f>ROUND(I260*H260,2)</f>
        <v>0</v>
      </c>
      <c r="K260" s="233"/>
      <c r="L260" s="44"/>
      <c r="M260" s="234" t="s">
        <v>1</v>
      </c>
      <c r="N260" s="235" t="s">
        <v>43</v>
      </c>
      <c r="O260" s="91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6">
        <f>S260*H260</f>
        <v>0</v>
      </c>
      <c r="U260" s="237" t="s">
        <v>1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8" t="s">
        <v>168</v>
      </c>
      <c r="AT260" s="238" t="s">
        <v>164</v>
      </c>
      <c r="AU260" s="238" t="s">
        <v>88</v>
      </c>
      <c r="AY260" s="17" t="s">
        <v>162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7" t="s">
        <v>86</v>
      </c>
      <c r="BK260" s="239">
        <f>ROUND(I260*H260,2)</f>
        <v>0</v>
      </c>
      <c r="BL260" s="17" t="s">
        <v>168</v>
      </c>
      <c r="BM260" s="238" t="s">
        <v>2195</v>
      </c>
    </row>
    <row r="261" s="2" customFormat="1">
      <c r="A261" s="38"/>
      <c r="B261" s="39"/>
      <c r="C261" s="40"/>
      <c r="D261" s="242" t="s">
        <v>340</v>
      </c>
      <c r="E261" s="40"/>
      <c r="F261" s="274" t="s">
        <v>475</v>
      </c>
      <c r="G261" s="40"/>
      <c r="H261" s="40"/>
      <c r="I261" s="275"/>
      <c r="J261" s="40"/>
      <c r="K261" s="40"/>
      <c r="L261" s="44"/>
      <c r="M261" s="276"/>
      <c r="N261" s="277"/>
      <c r="O261" s="91"/>
      <c r="P261" s="91"/>
      <c r="Q261" s="91"/>
      <c r="R261" s="91"/>
      <c r="S261" s="91"/>
      <c r="T261" s="91"/>
      <c r="U261" s="92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340</v>
      </c>
      <c r="AU261" s="17" t="s">
        <v>88</v>
      </c>
    </row>
    <row r="262" s="12" customFormat="1" ht="22.8" customHeight="1">
      <c r="A262" s="12"/>
      <c r="B262" s="210"/>
      <c r="C262" s="211"/>
      <c r="D262" s="212" t="s">
        <v>77</v>
      </c>
      <c r="E262" s="224" t="s">
        <v>321</v>
      </c>
      <c r="F262" s="224" t="s">
        <v>483</v>
      </c>
      <c r="G262" s="211"/>
      <c r="H262" s="211"/>
      <c r="I262" s="214"/>
      <c r="J262" s="225">
        <f>BK262</f>
        <v>0</v>
      </c>
      <c r="K262" s="211"/>
      <c r="L262" s="216"/>
      <c r="M262" s="217"/>
      <c r="N262" s="218"/>
      <c r="O262" s="218"/>
      <c r="P262" s="219">
        <f>SUM(P263:P274)</f>
        <v>0</v>
      </c>
      <c r="Q262" s="218"/>
      <c r="R262" s="219">
        <f>SUM(R263:R274)</f>
        <v>0</v>
      </c>
      <c r="S262" s="218"/>
      <c r="T262" s="219">
        <f>SUM(T263:T274)</f>
        <v>0</v>
      </c>
      <c r="U262" s="220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86</v>
      </c>
      <c r="AT262" s="222" t="s">
        <v>77</v>
      </c>
      <c r="AU262" s="222" t="s">
        <v>86</v>
      </c>
      <c r="AY262" s="221" t="s">
        <v>162</v>
      </c>
      <c r="BK262" s="223">
        <f>SUM(BK263:BK274)</f>
        <v>0</v>
      </c>
    </row>
    <row r="263" s="2" customFormat="1" ht="24.15" customHeight="1">
      <c r="A263" s="38"/>
      <c r="B263" s="39"/>
      <c r="C263" s="226" t="s">
        <v>332</v>
      </c>
      <c r="D263" s="226" t="s">
        <v>164</v>
      </c>
      <c r="E263" s="227" t="s">
        <v>2196</v>
      </c>
      <c r="F263" s="228" t="s">
        <v>2197</v>
      </c>
      <c r="G263" s="229" t="s">
        <v>205</v>
      </c>
      <c r="H263" s="230">
        <v>148.393</v>
      </c>
      <c r="I263" s="231"/>
      <c r="J263" s="232">
        <f>ROUND(I263*H263,2)</f>
        <v>0</v>
      </c>
      <c r="K263" s="233"/>
      <c r="L263" s="44"/>
      <c r="M263" s="234" t="s">
        <v>1</v>
      </c>
      <c r="N263" s="235" t="s">
        <v>43</v>
      </c>
      <c r="O263" s="91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6">
        <f>S263*H263</f>
        <v>0</v>
      </c>
      <c r="U263" s="23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8" t="s">
        <v>168</v>
      </c>
      <c r="AT263" s="238" t="s">
        <v>164</v>
      </c>
      <c r="AU263" s="238" t="s">
        <v>88</v>
      </c>
      <c r="AY263" s="17" t="s">
        <v>162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7" t="s">
        <v>86</v>
      </c>
      <c r="BK263" s="239">
        <f>ROUND(I263*H263,2)</f>
        <v>0</v>
      </c>
      <c r="BL263" s="17" t="s">
        <v>168</v>
      </c>
      <c r="BM263" s="238" t="s">
        <v>2198</v>
      </c>
    </row>
    <row r="264" s="2" customFormat="1" ht="24.15" customHeight="1">
      <c r="A264" s="38"/>
      <c r="B264" s="39"/>
      <c r="C264" s="226" t="s">
        <v>336</v>
      </c>
      <c r="D264" s="226" t="s">
        <v>164</v>
      </c>
      <c r="E264" s="227" t="s">
        <v>487</v>
      </c>
      <c r="F264" s="228" t="s">
        <v>488</v>
      </c>
      <c r="G264" s="229" t="s">
        <v>205</v>
      </c>
      <c r="H264" s="230">
        <v>148.393</v>
      </c>
      <c r="I264" s="231"/>
      <c r="J264" s="232">
        <f>ROUND(I264*H264,2)</f>
        <v>0</v>
      </c>
      <c r="K264" s="233"/>
      <c r="L264" s="44"/>
      <c r="M264" s="234" t="s">
        <v>1</v>
      </c>
      <c r="N264" s="235" t="s">
        <v>43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6">
        <f>S264*H264</f>
        <v>0</v>
      </c>
      <c r="U264" s="237" t="s">
        <v>1</v>
      </c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168</v>
      </c>
      <c r="AT264" s="238" t="s">
        <v>164</v>
      </c>
      <c r="AU264" s="238" t="s">
        <v>88</v>
      </c>
      <c r="AY264" s="17" t="s">
        <v>162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86</v>
      </c>
      <c r="BK264" s="239">
        <f>ROUND(I264*H264,2)</f>
        <v>0</v>
      </c>
      <c r="BL264" s="17" t="s">
        <v>168</v>
      </c>
      <c r="BM264" s="238" t="s">
        <v>2199</v>
      </c>
    </row>
    <row r="265" s="2" customFormat="1" ht="24.15" customHeight="1">
      <c r="A265" s="38"/>
      <c r="B265" s="39"/>
      <c r="C265" s="226" t="s">
        <v>342</v>
      </c>
      <c r="D265" s="226" t="s">
        <v>164</v>
      </c>
      <c r="E265" s="227" t="s">
        <v>490</v>
      </c>
      <c r="F265" s="228" t="s">
        <v>491</v>
      </c>
      <c r="G265" s="229" t="s">
        <v>205</v>
      </c>
      <c r="H265" s="230">
        <v>2819.4670000000001</v>
      </c>
      <c r="I265" s="231"/>
      <c r="J265" s="232">
        <f>ROUND(I265*H265,2)</f>
        <v>0</v>
      </c>
      <c r="K265" s="233"/>
      <c r="L265" s="44"/>
      <c r="M265" s="234" t="s">
        <v>1</v>
      </c>
      <c r="N265" s="235" t="s">
        <v>43</v>
      </c>
      <c r="O265" s="91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6">
        <f>S265*H265</f>
        <v>0</v>
      </c>
      <c r="U265" s="23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8" t="s">
        <v>168</v>
      </c>
      <c r="AT265" s="238" t="s">
        <v>164</v>
      </c>
      <c r="AU265" s="238" t="s">
        <v>88</v>
      </c>
      <c r="AY265" s="17" t="s">
        <v>162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7" t="s">
        <v>86</v>
      </c>
      <c r="BK265" s="239">
        <f>ROUND(I265*H265,2)</f>
        <v>0</v>
      </c>
      <c r="BL265" s="17" t="s">
        <v>168</v>
      </c>
      <c r="BM265" s="238" t="s">
        <v>2200</v>
      </c>
    </row>
    <row r="266" s="13" customFormat="1">
      <c r="A266" s="13"/>
      <c r="B266" s="240"/>
      <c r="C266" s="241"/>
      <c r="D266" s="242" t="s">
        <v>178</v>
      </c>
      <c r="E266" s="241"/>
      <c r="F266" s="244" t="s">
        <v>2201</v>
      </c>
      <c r="G266" s="241"/>
      <c r="H266" s="245">
        <v>2819.4670000000001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49"/>
      <c r="U266" s="250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178</v>
      </c>
      <c r="AU266" s="251" t="s">
        <v>88</v>
      </c>
      <c r="AV266" s="13" t="s">
        <v>88</v>
      </c>
      <c r="AW266" s="13" t="s">
        <v>4</v>
      </c>
      <c r="AX266" s="13" t="s">
        <v>86</v>
      </c>
      <c r="AY266" s="251" t="s">
        <v>162</v>
      </c>
    </row>
    <row r="267" s="2" customFormat="1" ht="24.15" customHeight="1">
      <c r="A267" s="38"/>
      <c r="B267" s="39"/>
      <c r="C267" s="226" t="s">
        <v>347</v>
      </c>
      <c r="D267" s="226" t="s">
        <v>164</v>
      </c>
      <c r="E267" s="227" t="s">
        <v>337</v>
      </c>
      <c r="F267" s="228" t="s">
        <v>338</v>
      </c>
      <c r="G267" s="229" t="s">
        <v>205</v>
      </c>
      <c r="H267" s="230">
        <v>0.84999999999999998</v>
      </c>
      <c r="I267" s="231"/>
      <c r="J267" s="232">
        <f>ROUND(I267*H267,2)</f>
        <v>0</v>
      </c>
      <c r="K267" s="233"/>
      <c r="L267" s="44"/>
      <c r="M267" s="234" t="s">
        <v>1</v>
      </c>
      <c r="N267" s="235" t="s">
        <v>43</v>
      </c>
      <c r="O267" s="91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6">
        <f>S267*H267</f>
        <v>0</v>
      </c>
      <c r="U267" s="237" t="s">
        <v>1</v>
      </c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168</v>
      </c>
      <c r="AT267" s="238" t="s">
        <v>164</v>
      </c>
      <c r="AU267" s="238" t="s">
        <v>88</v>
      </c>
      <c r="AY267" s="17" t="s">
        <v>162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86</v>
      </c>
      <c r="BK267" s="239">
        <f>ROUND(I267*H267,2)</f>
        <v>0</v>
      </c>
      <c r="BL267" s="17" t="s">
        <v>168</v>
      </c>
      <c r="BM267" s="238" t="s">
        <v>2202</v>
      </c>
    </row>
    <row r="268" s="2" customFormat="1">
      <c r="A268" s="38"/>
      <c r="B268" s="39"/>
      <c r="C268" s="40"/>
      <c r="D268" s="242" t="s">
        <v>340</v>
      </c>
      <c r="E268" s="40"/>
      <c r="F268" s="274" t="s">
        <v>341</v>
      </c>
      <c r="G268" s="40"/>
      <c r="H268" s="40"/>
      <c r="I268" s="275"/>
      <c r="J268" s="40"/>
      <c r="K268" s="40"/>
      <c r="L268" s="44"/>
      <c r="M268" s="276"/>
      <c r="N268" s="277"/>
      <c r="O268" s="91"/>
      <c r="P268" s="91"/>
      <c r="Q268" s="91"/>
      <c r="R268" s="91"/>
      <c r="S268" s="91"/>
      <c r="T268" s="91"/>
      <c r="U268" s="92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340</v>
      </c>
      <c r="AU268" s="17" t="s">
        <v>88</v>
      </c>
    </row>
    <row r="269" s="2" customFormat="1" ht="24.15" customHeight="1">
      <c r="A269" s="38"/>
      <c r="B269" s="39"/>
      <c r="C269" s="226" t="s">
        <v>351</v>
      </c>
      <c r="D269" s="226" t="s">
        <v>164</v>
      </c>
      <c r="E269" s="227" t="s">
        <v>343</v>
      </c>
      <c r="F269" s="228" t="s">
        <v>344</v>
      </c>
      <c r="G269" s="229" t="s">
        <v>205</v>
      </c>
      <c r="H269" s="230">
        <v>8.8629999999999995</v>
      </c>
      <c r="I269" s="231"/>
      <c r="J269" s="232">
        <f>ROUND(I269*H269,2)</f>
        <v>0</v>
      </c>
      <c r="K269" s="233"/>
      <c r="L269" s="44"/>
      <c r="M269" s="234" t="s">
        <v>1</v>
      </c>
      <c r="N269" s="235" t="s">
        <v>43</v>
      </c>
      <c r="O269" s="91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6">
        <f>S269*H269</f>
        <v>0</v>
      </c>
      <c r="U269" s="23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168</v>
      </c>
      <c r="AT269" s="238" t="s">
        <v>164</v>
      </c>
      <c r="AU269" s="238" t="s">
        <v>88</v>
      </c>
      <c r="AY269" s="17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86</v>
      </c>
      <c r="BK269" s="239">
        <f>ROUND(I269*H269,2)</f>
        <v>0</v>
      </c>
      <c r="BL269" s="17" t="s">
        <v>168</v>
      </c>
      <c r="BM269" s="238" t="s">
        <v>2203</v>
      </c>
    </row>
    <row r="270" s="13" customFormat="1">
      <c r="A270" s="13"/>
      <c r="B270" s="240"/>
      <c r="C270" s="241"/>
      <c r="D270" s="242" t="s">
        <v>178</v>
      </c>
      <c r="E270" s="243" t="s">
        <v>1</v>
      </c>
      <c r="F270" s="244" t="s">
        <v>2204</v>
      </c>
      <c r="G270" s="241"/>
      <c r="H270" s="245">
        <v>8.8629999999999995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49"/>
      <c r="U270" s="250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178</v>
      </c>
      <c r="AU270" s="251" t="s">
        <v>88</v>
      </c>
      <c r="AV270" s="13" t="s">
        <v>88</v>
      </c>
      <c r="AW270" s="13" t="s">
        <v>34</v>
      </c>
      <c r="AX270" s="13" t="s">
        <v>86</v>
      </c>
      <c r="AY270" s="251" t="s">
        <v>162</v>
      </c>
    </row>
    <row r="271" s="2" customFormat="1" ht="24.15" customHeight="1">
      <c r="A271" s="38"/>
      <c r="B271" s="39"/>
      <c r="C271" s="226" t="s">
        <v>355</v>
      </c>
      <c r="D271" s="226" t="s">
        <v>164</v>
      </c>
      <c r="E271" s="227" t="s">
        <v>2205</v>
      </c>
      <c r="F271" s="228" t="s">
        <v>2206</v>
      </c>
      <c r="G271" s="229" t="s">
        <v>205</v>
      </c>
      <c r="H271" s="230">
        <v>10.25</v>
      </c>
      <c r="I271" s="231"/>
      <c r="J271" s="232">
        <f>ROUND(I271*H271,2)</f>
        <v>0</v>
      </c>
      <c r="K271" s="233"/>
      <c r="L271" s="44"/>
      <c r="M271" s="234" t="s">
        <v>1</v>
      </c>
      <c r="N271" s="235" t="s">
        <v>43</v>
      </c>
      <c r="O271" s="91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6">
        <f>S271*H271</f>
        <v>0</v>
      </c>
      <c r="U271" s="237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168</v>
      </c>
      <c r="AT271" s="238" t="s">
        <v>164</v>
      </c>
      <c r="AU271" s="238" t="s">
        <v>88</v>
      </c>
      <c r="AY271" s="17" t="s">
        <v>162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86</v>
      </c>
      <c r="BK271" s="239">
        <f>ROUND(I271*H271,2)</f>
        <v>0</v>
      </c>
      <c r="BL271" s="17" t="s">
        <v>168</v>
      </c>
      <c r="BM271" s="238" t="s">
        <v>2207</v>
      </c>
    </row>
    <row r="272" s="2" customFormat="1" ht="37.8" customHeight="1">
      <c r="A272" s="38"/>
      <c r="B272" s="39"/>
      <c r="C272" s="226" t="s">
        <v>359</v>
      </c>
      <c r="D272" s="226" t="s">
        <v>164</v>
      </c>
      <c r="E272" s="227" t="s">
        <v>364</v>
      </c>
      <c r="F272" s="228" t="s">
        <v>365</v>
      </c>
      <c r="G272" s="229" t="s">
        <v>205</v>
      </c>
      <c r="H272" s="230">
        <v>56.509</v>
      </c>
      <c r="I272" s="231"/>
      <c r="J272" s="232">
        <f>ROUND(I272*H272,2)</f>
        <v>0</v>
      </c>
      <c r="K272" s="233"/>
      <c r="L272" s="44"/>
      <c r="M272" s="234" t="s">
        <v>1</v>
      </c>
      <c r="N272" s="235" t="s">
        <v>43</v>
      </c>
      <c r="O272" s="91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6">
        <f>S272*H272</f>
        <v>0</v>
      </c>
      <c r="U272" s="237" t="s">
        <v>1</v>
      </c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8" t="s">
        <v>168</v>
      </c>
      <c r="AT272" s="238" t="s">
        <v>164</v>
      </c>
      <c r="AU272" s="238" t="s">
        <v>88</v>
      </c>
      <c r="AY272" s="17" t="s">
        <v>162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7" t="s">
        <v>86</v>
      </c>
      <c r="BK272" s="239">
        <f>ROUND(I272*H272,2)</f>
        <v>0</v>
      </c>
      <c r="BL272" s="17" t="s">
        <v>168</v>
      </c>
      <c r="BM272" s="238" t="s">
        <v>2208</v>
      </c>
    </row>
    <row r="273" s="13" customFormat="1">
      <c r="A273" s="13"/>
      <c r="B273" s="240"/>
      <c r="C273" s="241"/>
      <c r="D273" s="242" t="s">
        <v>178</v>
      </c>
      <c r="E273" s="243" t="s">
        <v>1</v>
      </c>
      <c r="F273" s="244" t="s">
        <v>2209</v>
      </c>
      <c r="G273" s="241"/>
      <c r="H273" s="245">
        <v>56.509</v>
      </c>
      <c r="I273" s="246"/>
      <c r="J273" s="241"/>
      <c r="K273" s="241"/>
      <c r="L273" s="247"/>
      <c r="M273" s="248"/>
      <c r="N273" s="249"/>
      <c r="O273" s="249"/>
      <c r="P273" s="249"/>
      <c r="Q273" s="249"/>
      <c r="R273" s="249"/>
      <c r="S273" s="249"/>
      <c r="T273" s="249"/>
      <c r="U273" s="250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178</v>
      </c>
      <c r="AU273" s="251" t="s">
        <v>88</v>
      </c>
      <c r="AV273" s="13" t="s">
        <v>88</v>
      </c>
      <c r="AW273" s="13" t="s">
        <v>34</v>
      </c>
      <c r="AX273" s="13" t="s">
        <v>86</v>
      </c>
      <c r="AY273" s="251" t="s">
        <v>162</v>
      </c>
    </row>
    <row r="274" s="2" customFormat="1" ht="24.15" customHeight="1">
      <c r="A274" s="38"/>
      <c r="B274" s="39"/>
      <c r="C274" s="226" t="s">
        <v>363</v>
      </c>
      <c r="D274" s="226" t="s">
        <v>164</v>
      </c>
      <c r="E274" s="227" t="s">
        <v>1063</v>
      </c>
      <c r="F274" s="228" t="s">
        <v>2210</v>
      </c>
      <c r="G274" s="229" t="s">
        <v>205</v>
      </c>
      <c r="H274" s="230">
        <v>71.921000000000006</v>
      </c>
      <c r="I274" s="231"/>
      <c r="J274" s="232">
        <f>ROUND(I274*H274,2)</f>
        <v>0</v>
      </c>
      <c r="K274" s="233"/>
      <c r="L274" s="44"/>
      <c r="M274" s="234" t="s">
        <v>1</v>
      </c>
      <c r="N274" s="235" t="s">
        <v>43</v>
      </c>
      <c r="O274" s="91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6">
        <f>S274*H274</f>
        <v>0</v>
      </c>
      <c r="U274" s="237" t="s">
        <v>1</v>
      </c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8" t="s">
        <v>168</v>
      </c>
      <c r="AT274" s="238" t="s">
        <v>164</v>
      </c>
      <c r="AU274" s="238" t="s">
        <v>88</v>
      </c>
      <c r="AY274" s="17" t="s">
        <v>162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7" t="s">
        <v>86</v>
      </c>
      <c r="BK274" s="239">
        <f>ROUND(I274*H274,2)</f>
        <v>0</v>
      </c>
      <c r="BL274" s="17" t="s">
        <v>168</v>
      </c>
      <c r="BM274" s="238" t="s">
        <v>2211</v>
      </c>
    </row>
    <row r="275" s="12" customFormat="1" ht="22.8" customHeight="1">
      <c r="A275" s="12"/>
      <c r="B275" s="210"/>
      <c r="C275" s="211"/>
      <c r="D275" s="212" t="s">
        <v>77</v>
      </c>
      <c r="E275" s="224" t="s">
        <v>371</v>
      </c>
      <c r="F275" s="224" t="s">
        <v>372</v>
      </c>
      <c r="G275" s="211"/>
      <c r="H275" s="211"/>
      <c r="I275" s="214"/>
      <c r="J275" s="225">
        <f>BK275</f>
        <v>0</v>
      </c>
      <c r="K275" s="211"/>
      <c r="L275" s="216"/>
      <c r="M275" s="217"/>
      <c r="N275" s="218"/>
      <c r="O275" s="218"/>
      <c r="P275" s="219">
        <f>P276</f>
        <v>0</v>
      </c>
      <c r="Q275" s="218"/>
      <c r="R275" s="219">
        <f>R276</f>
        <v>0</v>
      </c>
      <c r="S275" s="218"/>
      <c r="T275" s="219">
        <f>T276</f>
        <v>0</v>
      </c>
      <c r="U275" s="220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1" t="s">
        <v>86</v>
      </c>
      <c r="AT275" s="222" t="s">
        <v>77</v>
      </c>
      <c r="AU275" s="222" t="s">
        <v>86</v>
      </c>
      <c r="AY275" s="221" t="s">
        <v>162</v>
      </c>
      <c r="BK275" s="223">
        <f>BK276</f>
        <v>0</v>
      </c>
    </row>
    <row r="276" s="2" customFormat="1" ht="14.4" customHeight="1">
      <c r="A276" s="38"/>
      <c r="B276" s="39"/>
      <c r="C276" s="226" t="s">
        <v>367</v>
      </c>
      <c r="D276" s="226" t="s">
        <v>164</v>
      </c>
      <c r="E276" s="227" t="s">
        <v>773</v>
      </c>
      <c r="F276" s="228" t="s">
        <v>774</v>
      </c>
      <c r="G276" s="229" t="s">
        <v>205</v>
      </c>
      <c r="H276" s="230">
        <v>137.82900000000001</v>
      </c>
      <c r="I276" s="231"/>
      <c r="J276" s="232">
        <f>ROUND(I276*H276,2)</f>
        <v>0</v>
      </c>
      <c r="K276" s="233"/>
      <c r="L276" s="44"/>
      <c r="M276" s="234" t="s">
        <v>1</v>
      </c>
      <c r="N276" s="235" t="s">
        <v>43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6">
        <f>S276*H276</f>
        <v>0</v>
      </c>
      <c r="U276" s="237" t="s">
        <v>1</v>
      </c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168</v>
      </c>
      <c r="AT276" s="238" t="s">
        <v>164</v>
      </c>
      <c r="AU276" s="238" t="s">
        <v>88</v>
      </c>
      <c r="AY276" s="17" t="s">
        <v>162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86</v>
      </c>
      <c r="BK276" s="239">
        <f>ROUND(I276*H276,2)</f>
        <v>0</v>
      </c>
      <c r="BL276" s="17" t="s">
        <v>168</v>
      </c>
      <c r="BM276" s="238" t="s">
        <v>2212</v>
      </c>
    </row>
    <row r="277" s="12" customFormat="1" ht="22.8" customHeight="1">
      <c r="A277" s="12"/>
      <c r="B277" s="210"/>
      <c r="C277" s="211"/>
      <c r="D277" s="212" t="s">
        <v>77</v>
      </c>
      <c r="E277" s="224" t="s">
        <v>1357</v>
      </c>
      <c r="F277" s="224" t="s">
        <v>1358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SUM(P278:P282)</f>
        <v>0</v>
      </c>
      <c r="Q277" s="218"/>
      <c r="R277" s="219">
        <f>SUM(R278:R282)</f>
        <v>0</v>
      </c>
      <c r="S277" s="218"/>
      <c r="T277" s="219">
        <f>SUM(T278:T282)</f>
        <v>0</v>
      </c>
      <c r="U277" s="220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86</v>
      </c>
      <c r="AT277" s="222" t="s">
        <v>77</v>
      </c>
      <c r="AU277" s="222" t="s">
        <v>86</v>
      </c>
      <c r="AY277" s="221" t="s">
        <v>162</v>
      </c>
      <c r="BK277" s="223">
        <f>SUM(BK278:BK282)</f>
        <v>0</v>
      </c>
    </row>
    <row r="278" s="2" customFormat="1" ht="24.15" customHeight="1">
      <c r="A278" s="38"/>
      <c r="B278" s="39"/>
      <c r="C278" s="226" t="s">
        <v>373</v>
      </c>
      <c r="D278" s="226" t="s">
        <v>164</v>
      </c>
      <c r="E278" s="227" t="s">
        <v>2213</v>
      </c>
      <c r="F278" s="228" t="s">
        <v>2214</v>
      </c>
      <c r="G278" s="229" t="s">
        <v>256</v>
      </c>
      <c r="H278" s="230">
        <v>4</v>
      </c>
      <c r="I278" s="231"/>
      <c r="J278" s="232">
        <f>ROUND(I278*H278,2)</f>
        <v>0</v>
      </c>
      <c r="K278" s="233"/>
      <c r="L278" s="44"/>
      <c r="M278" s="234" t="s">
        <v>1</v>
      </c>
      <c r="N278" s="235" t="s">
        <v>43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6">
        <f>S278*H278</f>
        <v>0</v>
      </c>
      <c r="U278" s="237" t="s">
        <v>1</v>
      </c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168</v>
      </c>
      <c r="AT278" s="238" t="s">
        <v>164</v>
      </c>
      <c r="AU278" s="238" t="s">
        <v>88</v>
      </c>
      <c r="AY278" s="17" t="s">
        <v>162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86</v>
      </c>
      <c r="BK278" s="239">
        <f>ROUND(I278*H278,2)</f>
        <v>0</v>
      </c>
      <c r="BL278" s="17" t="s">
        <v>168</v>
      </c>
      <c r="BM278" s="238" t="s">
        <v>2215</v>
      </c>
    </row>
    <row r="279" s="2" customFormat="1">
      <c r="A279" s="38"/>
      <c r="B279" s="39"/>
      <c r="C279" s="40"/>
      <c r="D279" s="242" t="s">
        <v>340</v>
      </c>
      <c r="E279" s="40"/>
      <c r="F279" s="274" t="s">
        <v>2216</v>
      </c>
      <c r="G279" s="40"/>
      <c r="H279" s="40"/>
      <c r="I279" s="275"/>
      <c r="J279" s="40"/>
      <c r="K279" s="40"/>
      <c r="L279" s="44"/>
      <c r="M279" s="276"/>
      <c r="N279" s="277"/>
      <c r="O279" s="91"/>
      <c r="P279" s="91"/>
      <c r="Q279" s="91"/>
      <c r="R279" s="91"/>
      <c r="S279" s="91"/>
      <c r="T279" s="91"/>
      <c r="U279" s="92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340</v>
      </c>
      <c r="AU279" s="17" t="s">
        <v>88</v>
      </c>
    </row>
    <row r="280" s="2" customFormat="1" ht="14.4" customHeight="1">
      <c r="A280" s="38"/>
      <c r="B280" s="39"/>
      <c r="C280" s="226" t="s">
        <v>377</v>
      </c>
      <c r="D280" s="226" t="s">
        <v>164</v>
      </c>
      <c r="E280" s="227" t="s">
        <v>2217</v>
      </c>
      <c r="F280" s="228" t="s">
        <v>2218</v>
      </c>
      <c r="G280" s="229" t="s">
        <v>256</v>
      </c>
      <c r="H280" s="230">
        <v>1</v>
      </c>
      <c r="I280" s="231"/>
      <c r="J280" s="232">
        <f>ROUND(I280*H280,2)</f>
        <v>0</v>
      </c>
      <c r="K280" s="233"/>
      <c r="L280" s="44"/>
      <c r="M280" s="234" t="s">
        <v>1</v>
      </c>
      <c r="N280" s="235" t="s">
        <v>43</v>
      </c>
      <c r="O280" s="91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6">
        <f>S280*H280</f>
        <v>0</v>
      </c>
      <c r="U280" s="237" t="s">
        <v>1</v>
      </c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168</v>
      </c>
      <c r="AT280" s="238" t="s">
        <v>164</v>
      </c>
      <c r="AU280" s="238" t="s">
        <v>88</v>
      </c>
      <c r="AY280" s="17" t="s">
        <v>162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86</v>
      </c>
      <c r="BK280" s="239">
        <f>ROUND(I280*H280,2)</f>
        <v>0</v>
      </c>
      <c r="BL280" s="17" t="s">
        <v>168</v>
      </c>
      <c r="BM280" s="238" t="s">
        <v>2219</v>
      </c>
    </row>
    <row r="281" s="2" customFormat="1">
      <c r="A281" s="38"/>
      <c r="B281" s="39"/>
      <c r="C281" s="40"/>
      <c r="D281" s="242" t="s">
        <v>340</v>
      </c>
      <c r="E281" s="40"/>
      <c r="F281" s="274" t="s">
        <v>2220</v>
      </c>
      <c r="G281" s="40"/>
      <c r="H281" s="40"/>
      <c r="I281" s="275"/>
      <c r="J281" s="40"/>
      <c r="K281" s="40"/>
      <c r="L281" s="44"/>
      <c r="M281" s="276"/>
      <c r="N281" s="277"/>
      <c r="O281" s="91"/>
      <c r="P281" s="91"/>
      <c r="Q281" s="91"/>
      <c r="R281" s="91"/>
      <c r="S281" s="91"/>
      <c r="T281" s="91"/>
      <c r="U281" s="92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340</v>
      </c>
      <c r="AU281" s="17" t="s">
        <v>88</v>
      </c>
    </row>
    <row r="282" s="2" customFormat="1" ht="24.15" customHeight="1">
      <c r="A282" s="38"/>
      <c r="B282" s="39"/>
      <c r="C282" s="226" t="s">
        <v>386</v>
      </c>
      <c r="D282" s="226" t="s">
        <v>164</v>
      </c>
      <c r="E282" s="227" t="s">
        <v>1370</v>
      </c>
      <c r="F282" s="228" t="s">
        <v>2221</v>
      </c>
      <c r="G282" s="229" t="s">
        <v>303</v>
      </c>
      <c r="H282" s="230">
        <v>1</v>
      </c>
      <c r="I282" s="231"/>
      <c r="J282" s="232">
        <f>ROUND(I282*H282,2)</f>
        <v>0</v>
      </c>
      <c r="K282" s="233"/>
      <c r="L282" s="44"/>
      <c r="M282" s="234" t="s">
        <v>1</v>
      </c>
      <c r="N282" s="235" t="s">
        <v>43</v>
      </c>
      <c r="O282" s="91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6">
        <f>S282*H282</f>
        <v>0</v>
      </c>
      <c r="U282" s="237" t="s">
        <v>1</v>
      </c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168</v>
      </c>
      <c r="AT282" s="238" t="s">
        <v>164</v>
      </c>
      <c r="AU282" s="238" t="s">
        <v>88</v>
      </c>
      <c r="AY282" s="17" t="s">
        <v>162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86</v>
      </c>
      <c r="BK282" s="239">
        <f>ROUND(I282*H282,2)</f>
        <v>0</v>
      </c>
      <c r="BL282" s="17" t="s">
        <v>168</v>
      </c>
      <c r="BM282" s="238" t="s">
        <v>2222</v>
      </c>
    </row>
    <row r="283" s="12" customFormat="1" ht="22.8" customHeight="1">
      <c r="A283" s="12"/>
      <c r="B283" s="210"/>
      <c r="C283" s="211"/>
      <c r="D283" s="212" t="s">
        <v>77</v>
      </c>
      <c r="E283" s="224" t="s">
        <v>384</v>
      </c>
      <c r="F283" s="224" t="s">
        <v>385</v>
      </c>
      <c r="G283" s="211"/>
      <c r="H283" s="211"/>
      <c r="I283" s="214"/>
      <c r="J283" s="225">
        <f>BK283</f>
        <v>0</v>
      </c>
      <c r="K283" s="211"/>
      <c r="L283" s="216"/>
      <c r="M283" s="217"/>
      <c r="N283" s="218"/>
      <c r="O283" s="218"/>
      <c r="P283" s="219">
        <f>SUM(P284:P299)</f>
        <v>0</v>
      </c>
      <c r="Q283" s="218"/>
      <c r="R283" s="219">
        <f>SUM(R284:R299)</f>
        <v>1.0475494400000001</v>
      </c>
      <c r="S283" s="218"/>
      <c r="T283" s="219">
        <f>SUM(T284:T299)</f>
        <v>0</v>
      </c>
      <c r="U283" s="220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1" t="s">
        <v>88</v>
      </c>
      <c r="AT283" s="222" t="s">
        <v>77</v>
      </c>
      <c r="AU283" s="222" t="s">
        <v>86</v>
      </c>
      <c r="AY283" s="221" t="s">
        <v>162</v>
      </c>
      <c r="BK283" s="223">
        <f>SUM(BK284:BK299)</f>
        <v>0</v>
      </c>
    </row>
    <row r="284" s="2" customFormat="1" ht="24.15" customHeight="1">
      <c r="A284" s="38"/>
      <c r="B284" s="39"/>
      <c r="C284" s="226" t="s">
        <v>391</v>
      </c>
      <c r="D284" s="226" t="s">
        <v>164</v>
      </c>
      <c r="E284" s="227" t="s">
        <v>387</v>
      </c>
      <c r="F284" s="228" t="s">
        <v>388</v>
      </c>
      <c r="G284" s="229" t="s">
        <v>167</v>
      </c>
      <c r="H284" s="230">
        <v>171.24000000000001</v>
      </c>
      <c r="I284" s="231"/>
      <c r="J284" s="232">
        <f>ROUND(I284*H284,2)</f>
        <v>0</v>
      </c>
      <c r="K284" s="233"/>
      <c r="L284" s="44"/>
      <c r="M284" s="234" t="s">
        <v>1</v>
      </c>
      <c r="N284" s="235" t="s">
        <v>43</v>
      </c>
      <c r="O284" s="91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6">
        <f>S284*H284</f>
        <v>0</v>
      </c>
      <c r="U284" s="23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8" t="s">
        <v>238</v>
      </c>
      <c r="AT284" s="238" t="s">
        <v>164</v>
      </c>
      <c r="AU284" s="238" t="s">
        <v>88</v>
      </c>
      <c r="AY284" s="17" t="s">
        <v>162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7" t="s">
        <v>86</v>
      </c>
      <c r="BK284" s="239">
        <f>ROUND(I284*H284,2)</f>
        <v>0</v>
      </c>
      <c r="BL284" s="17" t="s">
        <v>238</v>
      </c>
      <c r="BM284" s="238" t="s">
        <v>2223</v>
      </c>
    </row>
    <row r="285" s="2" customFormat="1" ht="14.4" customHeight="1">
      <c r="A285" s="38"/>
      <c r="B285" s="39"/>
      <c r="C285" s="252" t="s">
        <v>396</v>
      </c>
      <c r="D285" s="252" t="s">
        <v>218</v>
      </c>
      <c r="E285" s="253" t="s">
        <v>1763</v>
      </c>
      <c r="F285" s="254" t="s">
        <v>1764</v>
      </c>
      <c r="G285" s="255" t="s">
        <v>205</v>
      </c>
      <c r="H285" s="256">
        <v>0.059999999999999998</v>
      </c>
      <c r="I285" s="257"/>
      <c r="J285" s="258">
        <f>ROUND(I285*H285,2)</f>
        <v>0</v>
      </c>
      <c r="K285" s="259"/>
      <c r="L285" s="260"/>
      <c r="M285" s="261" t="s">
        <v>1</v>
      </c>
      <c r="N285" s="262" t="s">
        <v>43</v>
      </c>
      <c r="O285" s="91"/>
      <c r="P285" s="236">
        <f>O285*H285</f>
        <v>0</v>
      </c>
      <c r="Q285" s="236">
        <v>1</v>
      </c>
      <c r="R285" s="236">
        <f>Q285*H285</f>
        <v>0.059999999999999998</v>
      </c>
      <c r="S285" s="236">
        <v>0</v>
      </c>
      <c r="T285" s="236">
        <f>S285*H285</f>
        <v>0</v>
      </c>
      <c r="U285" s="237" t="s">
        <v>1</v>
      </c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323</v>
      </c>
      <c r="AT285" s="238" t="s">
        <v>218</v>
      </c>
      <c r="AU285" s="238" t="s">
        <v>88</v>
      </c>
      <c r="AY285" s="17" t="s">
        <v>162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86</v>
      </c>
      <c r="BK285" s="239">
        <f>ROUND(I285*H285,2)</f>
        <v>0</v>
      </c>
      <c r="BL285" s="17" t="s">
        <v>238</v>
      </c>
      <c r="BM285" s="238" t="s">
        <v>2224</v>
      </c>
    </row>
    <row r="286" s="2" customFormat="1">
      <c r="A286" s="38"/>
      <c r="B286" s="39"/>
      <c r="C286" s="40"/>
      <c r="D286" s="242" t="s">
        <v>340</v>
      </c>
      <c r="E286" s="40"/>
      <c r="F286" s="274" t="s">
        <v>1766</v>
      </c>
      <c r="G286" s="40"/>
      <c r="H286" s="40"/>
      <c r="I286" s="275"/>
      <c r="J286" s="40"/>
      <c r="K286" s="40"/>
      <c r="L286" s="44"/>
      <c r="M286" s="276"/>
      <c r="N286" s="277"/>
      <c r="O286" s="91"/>
      <c r="P286" s="91"/>
      <c r="Q286" s="91"/>
      <c r="R286" s="91"/>
      <c r="S286" s="91"/>
      <c r="T286" s="91"/>
      <c r="U286" s="92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340</v>
      </c>
      <c r="AU286" s="17" t="s">
        <v>88</v>
      </c>
    </row>
    <row r="287" s="13" customFormat="1">
      <c r="A287" s="13"/>
      <c r="B287" s="240"/>
      <c r="C287" s="241"/>
      <c r="D287" s="242" t="s">
        <v>178</v>
      </c>
      <c r="E287" s="243" t="s">
        <v>1</v>
      </c>
      <c r="F287" s="244" t="s">
        <v>2225</v>
      </c>
      <c r="G287" s="241"/>
      <c r="H287" s="245">
        <v>0.059999999999999998</v>
      </c>
      <c r="I287" s="246"/>
      <c r="J287" s="241"/>
      <c r="K287" s="241"/>
      <c r="L287" s="247"/>
      <c r="M287" s="248"/>
      <c r="N287" s="249"/>
      <c r="O287" s="249"/>
      <c r="P287" s="249"/>
      <c r="Q287" s="249"/>
      <c r="R287" s="249"/>
      <c r="S287" s="249"/>
      <c r="T287" s="249"/>
      <c r="U287" s="250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1" t="s">
        <v>178</v>
      </c>
      <c r="AU287" s="251" t="s">
        <v>88</v>
      </c>
      <c r="AV287" s="13" t="s">
        <v>88</v>
      </c>
      <c r="AW287" s="13" t="s">
        <v>34</v>
      </c>
      <c r="AX287" s="13" t="s">
        <v>86</v>
      </c>
      <c r="AY287" s="251" t="s">
        <v>162</v>
      </c>
    </row>
    <row r="288" s="2" customFormat="1" ht="24.15" customHeight="1">
      <c r="A288" s="38"/>
      <c r="B288" s="39"/>
      <c r="C288" s="226" t="s">
        <v>401</v>
      </c>
      <c r="D288" s="226" t="s">
        <v>164</v>
      </c>
      <c r="E288" s="227" t="s">
        <v>1768</v>
      </c>
      <c r="F288" s="228" t="s">
        <v>1769</v>
      </c>
      <c r="G288" s="229" t="s">
        <v>167</v>
      </c>
      <c r="H288" s="230">
        <v>22.5</v>
      </c>
      <c r="I288" s="231"/>
      <c r="J288" s="232">
        <f>ROUND(I288*H288,2)</f>
        <v>0</v>
      </c>
      <c r="K288" s="233"/>
      <c r="L288" s="44"/>
      <c r="M288" s="234" t="s">
        <v>1</v>
      </c>
      <c r="N288" s="235" t="s">
        <v>43</v>
      </c>
      <c r="O288" s="91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6">
        <f>S288*H288</f>
        <v>0</v>
      </c>
      <c r="U288" s="23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8" t="s">
        <v>238</v>
      </c>
      <c r="AT288" s="238" t="s">
        <v>164</v>
      </c>
      <c r="AU288" s="238" t="s">
        <v>88</v>
      </c>
      <c r="AY288" s="17" t="s">
        <v>162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7" t="s">
        <v>86</v>
      </c>
      <c r="BK288" s="239">
        <f>ROUND(I288*H288,2)</f>
        <v>0</v>
      </c>
      <c r="BL288" s="17" t="s">
        <v>238</v>
      </c>
      <c r="BM288" s="238" t="s">
        <v>2226</v>
      </c>
    </row>
    <row r="289" s="13" customFormat="1">
      <c r="A289" s="13"/>
      <c r="B289" s="240"/>
      <c r="C289" s="241"/>
      <c r="D289" s="242" t="s">
        <v>178</v>
      </c>
      <c r="E289" s="243" t="s">
        <v>1</v>
      </c>
      <c r="F289" s="244" t="s">
        <v>2227</v>
      </c>
      <c r="G289" s="241"/>
      <c r="H289" s="245">
        <v>22.5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49"/>
      <c r="U289" s="250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178</v>
      </c>
      <c r="AU289" s="251" t="s">
        <v>88</v>
      </c>
      <c r="AV289" s="13" t="s">
        <v>88</v>
      </c>
      <c r="AW289" s="13" t="s">
        <v>34</v>
      </c>
      <c r="AX289" s="13" t="s">
        <v>86</v>
      </c>
      <c r="AY289" s="251" t="s">
        <v>162</v>
      </c>
    </row>
    <row r="290" s="2" customFormat="1" ht="14.4" customHeight="1">
      <c r="A290" s="38"/>
      <c r="B290" s="39"/>
      <c r="C290" s="252" t="s">
        <v>406</v>
      </c>
      <c r="D290" s="252" t="s">
        <v>218</v>
      </c>
      <c r="E290" s="253" t="s">
        <v>1763</v>
      </c>
      <c r="F290" s="254" t="s">
        <v>1764</v>
      </c>
      <c r="G290" s="255" t="s">
        <v>205</v>
      </c>
      <c r="H290" s="256">
        <v>0.0080000000000000002</v>
      </c>
      <c r="I290" s="257"/>
      <c r="J290" s="258">
        <f>ROUND(I290*H290,2)</f>
        <v>0</v>
      </c>
      <c r="K290" s="259"/>
      <c r="L290" s="260"/>
      <c r="M290" s="261" t="s">
        <v>1</v>
      </c>
      <c r="N290" s="262" t="s">
        <v>43</v>
      </c>
      <c r="O290" s="91"/>
      <c r="P290" s="236">
        <f>O290*H290</f>
        <v>0</v>
      </c>
      <c r="Q290" s="236">
        <v>1</v>
      </c>
      <c r="R290" s="236">
        <f>Q290*H290</f>
        <v>0.0080000000000000002</v>
      </c>
      <c r="S290" s="236">
        <v>0</v>
      </c>
      <c r="T290" s="236">
        <f>S290*H290</f>
        <v>0</v>
      </c>
      <c r="U290" s="237" t="s">
        <v>1</v>
      </c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323</v>
      </c>
      <c r="AT290" s="238" t="s">
        <v>218</v>
      </c>
      <c r="AU290" s="238" t="s">
        <v>88</v>
      </c>
      <c r="AY290" s="17" t="s">
        <v>162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86</v>
      </c>
      <c r="BK290" s="239">
        <f>ROUND(I290*H290,2)</f>
        <v>0</v>
      </c>
      <c r="BL290" s="17" t="s">
        <v>238</v>
      </c>
      <c r="BM290" s="238" t="s">
        <v>2228</v>
      </c>
    </row>
    <row r="291" s="2" customFormat="1">
      <c r="A291" s="38"/>
      <c r="B291" s="39"/>
      <c r="C291" s="40"/>
      <c r="D291" s="242" t="s">
        <v>340</v>
      </c>
      <c r="E291" s="40"/>
      <c r="F291" s="274" t="s">
        <v>1766</v>
      </c>
      <c r="G291" s="40"/>
      <c r="H291" s="40"/>
      <c r="I291" s="275"/>
      <c r="J291" s="40"/>
      <c r="K291" s="40"/>
      <c r="L291" s="44"/>
      <c r="M291" s="276"/>
      <c r="N291" s="277"/>
      <c r="O291" s="91"/>
      <c r="P291" s="91"/>
      <c r="Q291" s="91"/>
      <c r="R291" s="91"/>
      <c r="S291" s="91"/>
      <c r="T291" s="91"/>
      <c r="U291" s="92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340</v>
      </c>
      <c r="AU291" s="17" t="s">
        <v>88</v>
      </c>
    </row>
    <row r="292" s="13" customFormat="1">
      <c r="A292" s="13"/>
      <c r="B292" s="240"/>
      <c r="C292" s="241"/>
      <c r="D292" s="242" t="s">
        <v>178</v>
      </c>
      <c r="E292" s="243" t="s">
        <v>1</v>
      </c>
      <c r="F292" s="244" t="s">
        <v>2229</v>
      </c>
      <c r="G292" s="241"/>
      <c r="H292" s="245">
        <v>0.0080000000000000002</v>
      </c>
      <c r="I292" s="246"/>
      <c r="J292" s="241"/>
      <c r="K292" s="241"/>
      <c r="L292" s="247"/>
      <c r="M292" s="248"/>
      <c r="N292" s="249"/>
      <c r="O292" s="249"/>
      <c r="P292" s="249"/>
      <c r="Q292" s="249"/>
      <c r="R292" s="249"/>
      <c r="S292" s="249"/>
      <c r="T292" s="249"/>
      <c r="U292" s="250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178</v>
      </c>
      <c r="AU292" s="251" t="s">
        <v>88</v>
      </c>
      <c r="AV292" s="13" t="s">
        <v>88</v>
      </c>
      <c r="AW292" s="13" t="s">
        <v>34</v>
      </c>
      <c r="AX292" s="13" t="s">
        <v>86</v>
      </c>
      <c r="AY292" s="251" t="s">
        <v>162</v>
      </c>
    </row>
    <row r="293" s="2" customFormat="1" ht="24.15" customHeight="1">
      <c r="A293" s="38"/>
      <c r="B293" s="39"/>
      <c r="C293" s="226" t="s">
        <v>411</v>
      </c>
      <c r="D293" s="226" t="s">
        <v>164</v>
      </c>
      <c r="E293" s="227" t="s">
        <v>1774</v>
      </c>
      <c r="F293" s="228" t="s">
        <v>1775</v>
      </c>
      <c r="G293" s="229" t="s">
        <v>167</v>
      </c>
      <c r="H293" s="230">
        <v>171.24000000000001</v>
      </c>
      <c r="I293" s="231"/>
      <c r="J293" s="232">
        <f>ROUND(I293*H293,2)</f>
        <v>0</v>
      </c>
      <c r="K293" s="233"/>
      <c r="L293" s="44"/>
      <c r="M293" s="234" t="s">
        <v>1</v>
      </c>
      <c r="N293" s="235" t="s">
        <v>43</v>
      </c>
      <c r="O293" s="91"/>
      <c r="P293" s="236">
        <f>O293*H293</f>
        <v>0</v>
      </c>
      <c r="Q293" s="236">
        <v>0.00040000000000000002</v>
      </c>
      <c r="R293" s="236">
        <f>Q293*H293</f>
        <v>0.068496000000000001</v>
      </c>
      <c r="S293" s="236">
        <v>0</v>
      </c>
      <c r="T293" s="236">
        <f>S293*H293</f>
        <v>0</v>
      </c>
      <c r="U293" s="237" t="s">
        <v>1</v>
      </c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8" t="s">
        <v>238</v>
      </c>
      <c r="AT293" s="238" t="s">
        <v>164</v>
      </c>
      <c r="AU293" s="238" t="s">
        <v>88</v>
      </c>
      <c r="AY293" s="17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7" t="s">
        <v>86</v>
      </c>
      <c r="BK293" s="239">
        <f>ROUND(I293*H293,2)</f>
        <v>0</v>
      </c>
      <c r="BL293" s="17" t="s">
        <v>238</v>
      </c>
      <c r="BM293" s="238" t="s">
        <v>2230</v>
      </c>
    </row>
    <row r="294" s="2" customFormat="1" ht="14.4" customHeight="1">
      <c r="A294" s="38"/>
      <c r="B294" s="39"/>
      <c r="C294" s="252" t="s">
        <v>418</v>
      </c>
      <c r="D294" s="252" t="s">
        <v>218</v>
      </c>
      <c r="E294" s="253" t="s">
        <v>1777</v>
      </c>
      <c r="F294" s="254" t="s">
        <v>1778</v>
      </c>
      <c r="G294" s="255" t="s">
        <v>167</v>
      </c>
      <c r="H294" s="256">
        <v>205.488</v>
      </c>
      <c r="I294" s="257"/>
      <c r="J294" s="258">
        <f>ROUND(I294*H294,2)</f>
        <v>0</v>
      </c>
      <c r="K294" s="259"/>
      <c r="L294" s="260"/>
      <c r="M294" s="261" t="s">
        <v>1</v>
      </c>
      <c r="N294" s="262" t="s">
        <v>43</v>
      </c>
      <c r="O294" s="91"/>
      <c r="P294" s="236">
        <f>O294*H294</f>
        <v>0</v>
      </c>
      <c r="Q294" s="236">
        <v>0.0038800000000000002</v>
      </c>
      <c r="R294" s="236">
        <f>Q294*H294</f>
        <v>0.79729344000000002</v>
      </c>
      <c r="S294" s="236">
        <v>0</v>
      </c>
      <c r="T294" s="236">
        <f>S294*H294</f>
        <v>0</v>
      </c>
      <c r="U294" s="237" t="s">
        <v>1</v>
      </c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8" t="s">
        <v>323</v>
      </c>
      <c r="AT294" s="238" t="s">
        <v>218</v>
      </c>
      <c r="AU294" s="238" t="s">
        <v>88</v>
      </c>
      <c r="AY294" s="17" t="s">
        <v>162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7" t="s">
        <v>86</v>
      </c>
      <c r="BK294" s="239">
        <f>ROUND(I294*H294,2)</f>
        <v>0</v>
      </c>
      <c r="BL294" s="17" t="s">
        <v>238</v>
      </c>
      <c r="BM294" s="238" t="s">
        <v>2231</v>
      </c>
    </row>
    <row r="295" s="13" customFormat="1">
      <c r="A295" s="13"/>
      <c r="B295" s="240"/>
      <c r="C295" s="241"/>
      <c r="D295" s="242" t="s">
        <v>178</v>
      </c>
      <c r="E295" s="243" t="s">
        <v>1</v>
      </c>
      <c r="F295" s="244" t="s">
        <v>2232</v>
      </c>
      <c r="G295" s="241"/>
      <c r="H295" s="245">
        <v>205.488</v>
      </c>
      <c r="I295" s="246"/>
      <c r="J295" s="241"/>
      <c r="K295" s="241"/>
      <c r="L295" s="247"/>
      <c r="M295" s="248"/>
      <c r="N295" s="249"/>
      <c r="O295" s="249"/>
      <c r="P295" s="249"/>
      <c r="Q295" s="249"/>
      <c r="R295" s="249"/>
      <c r="S295" s="249"/>
      <c r="T295" s="249"/>
      <c r="U295" s="250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1" t="s">
        <v>178</v>
      </c>
      <c r="AU295" s="251" t="s">
        <v>88</v>
      </c>
      <c r="AV295" s="13" t="s">
        <v>88</v>
      </c>
      <c r="AW295" s="13" t="s">
        <v>34</v>
      </c>
      <c r="AX295" s="13" t="s">
        <v>86</v>
      </c>
      <c r="AY295" s="251" t="s">
        <v>162</v>
      </c>
    </row>
    <row r="296" s="2" customFormat="1" ht="24.15" customHeight="1">
      <c r="A296" s="38"/>
      <c r="B296" s="39"/>
      <c r="C296" s="226" t="s">
        <v>632</v>
      </c>
      <c r="D296" s="226" t="s">
        <v>164</v>
      </c>
      <c r="E296" s="227" t="s">
        <v>1781</v>
      </c>
      <c r="F296" s="228" t="s">
        <v>1782</v>
      </c>
      <c r="G296" s="229" t="s">
        <v>167</v>
      </c>
      <c r="H296" s="230">
        <v>22.5</v>
      </c>
      <c r="I296" s="231"/>
      <c r="J296" s="232">
        <f>ROUND(I296*H296,2)</f>
        <v>0</v>
      </c>
      <c r="K296" s="233"/>
      <c r="L296" s="44"/>
      <c r="M296" s="234" t="s">
        <v>1</v>
      </c>
      <c r="N296" s="235" t="s">
        <v>43</v>
      </c>
      <c r="O296" s="91"/>
      <c r="P296" s="236">
        <f>O296*H296</f>
        <v>0</v>
      </c>
      <c r="Q296" s="236">
        <v>0.00040000000000000002</v>
      </c>
      <c r="R296" s="236">
        <f>Q296*H296</f>
        <v>0.0090000000000000011</v>
      </c>
      <c r="S296" s="236">
        <v>0</v>
      </c>
      <c r="T296" s="236">
        <f>S296*H296</f>
        <v>0</v>
      </c>
      <c r="U296" s="237" t="s">
        <v>1</v>
      </c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8" t="s">
        <v>238</v>
      </c>
      <c r="AT296" s="238" t="s">
        <v>164</v>
      </c>
      <c r="AU296" s="238" t="s">
        <v>88</v>
      </c>
      <c r="AY296" s="17" t="s">
        <v>162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7" t="s">
        <v>86</v>
      </c>
      <c r="BK296" s="239">
        <f>ROUND(I296*H296,2)</f>
        <v>0</v>
      </c>
      <c r="BL296" s="17" t="s">
        <v>238</v>
      </c>
      <c r="BM296" s="238" t="s">
        <v>2233</v>
      </c>
    </row>
    <row r="297" s="2" customFormat="1" ht="14.4" customHeight="1">
      <c r="A297" s="38"/>
      <c r="B297" s="39"/>
      <c r="C297" s="252" t="s">
        <v>637</v>
      </c>
      <c r="D297" s="252" t="s">
        <v>218</v>
      </c>
      <c r="E297" s="253" t="s">
        <v>1777</v>
      </c>
      <c r="F297" s="254" t="s">
        <v>1778</v>
      </c>
      <c r="G297" s="255" t="s">
        <v>167</v>
      </c>
      <c r="H297" s="256">
        <v>27</v>
      </c>
      <c r="I297" s="257"/>
      <c r="J297" s="258">
        <f>ROUND(I297*H297,2)</f>
        <v>0</v>
      </c>
      <c r="K297" s="259"/>
      <c r="L297" s="260"/>
      <c r="M297" s="261" t="s">
        <v>1</v>
      </c>
      <c r="N297" s="262" t="s">
        <v>43</v>
      </c>
      <c r="O297" s="91"/>
      <c r="P297" s="236">
        <f>O297*H297</f>
        <v>0</v>
      </c>
      <c r="Q297" s="236">
        <v>0.0038800000000000002</v>
      </c>
      <c r="R297" s="236">
        <f>Q297*H297</f>
        <v>0.10476000000000001</v>
      </c>
      <c r="S297" s="236">
        <v>0</v>
      </c>
      <c r="T297" s="236">
        <f>S297*H297</f>
        <v>0</v>
      </c>
      <c r="U297" s="237" t="s">
        <v>1</v>
      </c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8" t="s">
        <v>323</v>
      </c>
      <c r="AT297" s="238" t="s">
        <v>218</v>
      </c>
      <c r="AU297" s="238" t="s">
        <v>88</v>
      </c>
      <c r="AY297" s="17" t="s">
        <v>162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7" t="s">
        <v>86</v>
      </c>
      <c r="BK297" s="239">
        <f>ROUND(I297*H297,2)</f>
        <v>0</v>
      </c>
      <c r="BL297" s="17" t="s">
        <v>238</v>
      </c>
      <c r="BM297" s="238" t="s">
        <v>2234</v>
      </c>
    </row>
    <row r="298" s="13" customFormat="1">
      <c r="A298" s="13"/>
      <c r="B298" s="240"/>
      <c r="C298" s="241"/>
      <c r="D298" s="242" t="s">
        <v>178</v>
      </c>
      <c r="E298" s="243" t="s">
        <v>1</v>
      </c>
      <c r="F298" s="244" t="s">
        <v>2235</v>
      </c>
      <c r="G298" s="241"/>
      <c r="H298" s="245">
        <v>27</v>
      </c>
      <c r="I298" s="246"/>
      <c r="J298" s="241"/>
      <c r="K298" s="241"/>
      <c r="L298" s="247"/>
      <c r="M298" s="248"/>
      <c r="N298" s="249"/>
      <c r="O298" s="249"/>
      <c r="P298" s="249"/>
      <c r="Q298" s="249"/>
      <c r="R298" s="249"/>
      <c r="S298" s="249"/>
      <c r="T298" s="249"/>
      <c r="U298" s="250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1" t="s">
        <v>178</v>
      </c>
      <c r="AU298" s="251" t="s">
        <v>88</v>
      </c>
      <c r="AV298" s="13" t="s">
        <v>88</v>
      </c>
      <c r="AW298" s="13" t="s">
        <v>34</v>
      </c>
      <c r="AX298" s="13" t="s">
        <v>86</v>
      </c>
      <c r="AY298" s="251" t="s">
        <v>162</v>
      </c>
    </row>
    <row r="299" s="2" customFormat="1" ht="24.15" customHeight="1">
      <c r="A299" s="38"/>
      <c r="B299" s="39"/>
      <c r="C299" s="226" t="s">
        <v>641</v>
      </c>
      <c r="D299" s="226" t="s">
        <v>164</v>
      </c>
      <c r="E299" s="227" t="s">
        <v>412</v>
      </c>
      <c r="F299" s="228" t="s">
        <v>413</v>
      </c>
      <c r="G299" s="229" t="s">
        <v>414</v>
      </c>
      <c r="H299" s="278"/>
      <c r="I299" s="231"/>
      <c r="J299" s="232">
        <f>ROUND(I299*H299,2)</f>
        <v>0</v>
      </c>
      <c r="K299" s="233"/>
      <c r="L299" s="44"/>
      <c r="M299" s="234" t="s">
        <v>1</v>
      </c>
      <c r="N299" s="235" t="s">
        <v>43</v>
      </c>
      <c r="O299" s="91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6">
        <f>S299*H299</f>
        <v>0</v>
      </c>
      <c r="U299" s="23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8" t="s">
        <v>238</v>
      </c>
      <c r="AT299" s="238" t="s">
        <v>164</v>
      </c>
      <c r="AU299" s="238" t="s">
        <v>88</v>
      </c>
      <c r="AY299" s="17" t="s">
        <v>162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7" t="s">
        <v>86</v>
      </c>
      <c r="BK299" s="239">
        <f>ROUND(I299*H299,2)</f>
        <v>0</v>
      </c>
      <c r="BL299" s="17" t="s">
        <v>238</v>
      </c>
      <c r="BM299" s="238" t="s">
        <v>2236</v>
      </c>
    </row>
    <row r="300" s="12" customFormat="1" ht="22.8" customHeight="1">
      <c r="A300" s="12"/>
      <c r="B300" s="210"/>
      <c r="C300" s="211"/>
      <c r="D300" s="212" t="s">
        <v>77</v>
      </c>
      <c r="E300" s="224" t="s">
        <v>776</v>
      </c>
      <c r="F300" s="224" t="s">
        <v>777</v>
      </c>
      <c r="G300" s="211"/>
      <c r="H300" s="211"/>
      <c r="I300" s="214"/>
      <c r="J300" s="225">
        <f>BK300</f>
        <v>0</v>
      </c>
      <c r="K300" s="211"/>
      <c r="L300" s="216"/>
      <c r="M300" s="217"/>
      <c r="N300" s="218"/>
      <c r="O300" s="218"/>
      <c r="P300" s="219">
        <f>SUM(P301:P304)</f>
        <v>0</v>
      </c>
      <c r="Q300" s="218"/>
      <c r="R300" s="219">
        <f>SUM(R301:R304)</f>
        <v>0.43666250000000001</v>
      </c>
      <c r="S300" s="218"/>
      <c r="T300" s="219">
        <f>SUM(T301:T304)</f>
        <v>0</v>
      </c>
      <c r="U300" s="220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1" t="s">
        <v>88</v>
      </c>
      <c r="AT300" s="222" t="s">
        <v>77</v>
      </c>
      <c r="AU300" s="222" t="s">
        <v>86</v>
      </c>
      <c r="AY300" s="221" t="s">
        <v>162</v>
      </c>
      <c r="BK300" s="223">
        <f>SUM(BK301:BK304)</f>
        <v>0</v>
      </c>
    </row>
    <row r="301" s="2" customFormat="1" ht="24.15" customHeight="1">
      <c r="A301" s="38"/>
      <c r="B301" s="39"/>
      <c r="C301" s="226" t="s">
        <v>645</v>
      </c>
      <c r="D301" s="226" t="s">
        <v>164</v>
      </c>
      <c r="E301" s="227" t="s">
        <v>1787</v>
      </c>
      <c r="F301" s="228" t="s">
        <v>1788</v>
      </c>
      <c r="G301" s="229" t="s">
        <v>167</v>
      </c>
      <c r="H301" s="230">
        <v>171.24000000000001</v>
      </c>
      <c r="I301" s="231"/>
      <c r="J301" s="232">
        <f>ROUND(I301*H301,2)</f>
        <v>0</v>
      </c>
      <c r="K301" s="233"/>
      <c r="L301" s="44"/>
      <c r="M301" s="234" t="s">
        <v>1</v>
      </c>
      <c r="N301" s="235" t="s">
        <v>43</v>
      </c>
      <c r="O301" s="91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6">
        <f>S301*H301</f>
        <v>0</v>
      </c>
      <c r="U301" s="23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238</v>
      </c>
      <c r="AT301" s="238" t="s">
        <v>164</v>
      </c>
      <c r="AU301" s="238" t="s">
        <v>88</v>
      </c>
      <c r="AY301" s="17" t="s">
        <v>162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86</v>
      </c>
      <c r="BK301" s="239">
        <f>ROUND(I301*H301,2)</f>
        <v>0</v>
      </c>
      <c r="BL301" s="17" t="s">
        <v>238</v>
      </c>
      <c r="BM301" s="238" t="s">
        <v>2237</v>
      </c>
    </row>
    <row r="302" s="2" customFormat="1" ht="24.15" customHeight="1">
      <c r="A302" s="38"/>
      <c r="B302" s="39"/>
      <c r="C302" s="252" t="s">
        <v>649</v>
      </c>
      <c r="D302" s="252" t="s">
        <v>218</v>
      </c>
      <c r="E302" s="253" t="s">
        <v>1790</v>
      </c>
      <c r="F302" s="254" t="s">
        <v>1791</v>
      </c>
      <c r="G302" s="255" t="s">
        <v>167</v>
      </c>
      <c r="H302" s="256">
        <v>174.66499999999999</v>
      </c>
      <c r="I302" s="257"/>
      <c r="J302" s="258">
        <f>ROUND(I302*H302,2)</f>
        <v>0</v>
      </c>
      <c r="K302" s="259"/>
      <c r="L302" s="260"/>
      <c r="M302" s="261" t="s">
        <v>1</v>
      </c>
      <c r="N302" s="262" t="s">
        <v>43</v>
      </c>
      <c r="O302" s="91"/>
      <c r="P302" s="236">
        <f>O302*H302</f>
        <v>0</v>
      </c>
      <c r="Q302" s="236">
        <v>0.0025000000000000001</v>
      </c>
      <c r="R302" s="236">
        <f>Q302*H302</f>
        <v>0.43666250000000001</v>
      </c>
      <c r="S302" s="236">
        <v>0</v>
      </c>
      <c r="T302" s="236">
        <f>S302*H302</f>
        <v>0</v>
      </c>
      <c r="U302" s="237" t="s">
        <v>1</v>
      </c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8" t="s">
        <v>323</v>
      </c>
      <c r="AT302" s="238" t="s">
        <v>218</v>
      </c>
      <c r="AU302" s="238" t="s">
        <v>88</v>
      </c>
      <c r="AY302" s="17" t="s">
        <v>162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7" t="s">
        <v>86</v>
      </c>
      <c r="BK302" s="239">
        <f>ROUND(I302*H302,2)</f>
        <v>0</v>
      </c>
      <c r="BL302" s="17" t="s">
        <v>238</v>
      </c>
      <c r="BM302" s="238" t="s">
        <v>2238</v>
      </c>
    </row>
    <row r="303" s="13" customFormat="1">
      <c r="A303" s="13"/>
      <c r="B303" s="240"/>
      <c r="C303" s="241"/>
      <c r="D303" s="242" t="s">
        <v>178</v>
      </c>
      <c r="E303" s="243" t="s">
        <v>1</v>
      </c>
      <c r="F303" s="244" t="s">
        <v>2239</v>
      </c>
      <c r="G303" s="241"/>
      <c r="H303" s="245">
        <v>174.66499999999999</v>
      </c>
      <c r="I303" s="246"/>
      <c r="J303" s="241"/>
      <c r="K303" s="241"/>
      <c r="L303" s="247"/>
      <c r="M303" s="248"/>
      <c r="N303" s="249"/>
      <c r="O303" s="249"/>
      <c r="P303" s="249"/>
      <c r="Q303" s="249"/>
      <c r="R303" s="249"/>
      <c r="S303" s="249"/>
      <c r="T303" s="249"/>
      <c r="U303" s="250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1" t="s">
        <v>178</v>
      </c>
      <c r="AU303" s="251" t="s">
        <v>88</v>
      </c>
      <c r="AV303" s="13" t="s">
        <v>88</v>
      </c>
      <c r="AW303" s="13" t="s">
        <v>34</v>
      </c>
      <c r="AX303" s="13" t="s">
        <v>86</v>
      </c>
      <c r="AY303" s="251" t="s">
        <v>162</v>
      </c>
    </row>
    <row r="304" s="2" customFormat="1" ht="24.15" customHeight="1">
      <c r="A304" s="38"/>
      <c r="B304" s="39"/>
      <c r="C304" s="226" t="s">
        <v>653</v>
      </c>
      <c r="D304" s="226" t="s">
        <v>164</v>
      </c>
      <c r="E304" s="227" t="s">
        <v>783</v>
      </c>
      <c r="F304" s="228" t="s">
        <v>784</v>
      </c>
      <c r="G304" s="229" t="s">
        <v>414</v>
      </c>
      <c r="H304" s="278"/>
      <c r="I304" s="231"/>
      <c r="J304" s="232">
        <f>ROUND(I304*H304,2)</f>
        <v>0</v>
      </c>
      <c r="K304" s="233"/>
      <c r="L304" s="44"/>
      <c r="M304" s="234" t="s">
        <v>1</v>
      </c>
      <c r="N304" s="235" t="s">
        <v>43</v>
      </c>
      <c r="O304" s="91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6">
        <f>S304*H304</f>
        <v>0</v>
      </c>
      <c r="U304" s="237" t="s">
        <v>1</v>
      </c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238</v>
      </c>
      <c r="AT304" s="238" t="s">
        <v>164</v>
      </c>
      <c r="AU304" s="238" t="s">
        <v>88</v>
      </c>
      <c r="AY304" s="17" t="s">
        <v>162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86</v>
      </c>
      <c r="BK304" s="239">
        <f>ROUND(I304*H304,2)</f>
        <v>0</v>
      </c>
      <c r="BL304" s="17" t="s">
        <v>238</v>
      </c>
      <c r="BM304" s="238" t="s">
        <v>2240</v>
      </c>
    </row>
    <row r="305" s="12" customFormat="1" ht="22.8" customHeight="1">
      <c r="A305" s="12"/>
      <c r="B305" s="210"/>
      <c r="C305" s="211"/>
      <c r="D305" s="212" t="s">
        <v>77</v>
      </c>
      <c r="E305" s="224" t="s">
        <v>1795</v>
      </c>
      <c r="F305" s="224" t="s">
        <v>1796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SUM(P306:P310)</f>
        <v>0</v>
      </c>
      <c r="Q305" s="218"/>
      <c r="R305" s="219">
        <f>SUM(R306:R310)</f>
        <v>0.0021800000000000001</v>
      </c>
      <c r="S305" s="218"/>
      <c r="T305" s="219">
        <f>SUM(T306:T310)</f>
        <v>0.03065</v>
      </c>
      <c r="U305" s="220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88</v>
      </c>
      <c r="AT305" s="222" t="s">
        <v>77</v>
      </c>
      <c r="AU305" s="222" t="s">
        <v>86</v>
      </c>
      <c r="AY305" s="221" t="s">
        <v>162</v>
      </c>
      <c r="BK305" s="223">
        <f>SUM(BK306:BK310)</f>
        <v>0</v>
      </c>
    </row>
    <row r="306" s="2" customFormat="1" ht="24.15" customHeight="1">
      <c r="A306" s="38"/>
      <c r="B306" s="39"/>
      <c r="C306" s="226" t="s">
        <v>657</v>
      </c>
      <c r="D306" s="226" t="s">
        <v>164</v>
      </c>
      <c r="E306" s="227" t="s">
        <v>1797</v>
      </c>
      <c r="F306" s="228" t="s">
        <v>2241</v>
      </c>
      <c r="G306" s="229" t="s">
        <v>303</v>
      </c>
      <c r="H306" s="230">
        <v>1</v>
      </c>
      <c r="I306" s="231"/>
      <c r="J306" s="232">
        <f>ROUND(I306*H306,2)</f>
        <v>0</v>
      </c>
      <c r="K306" s="233"/>
      <c r="L306" s="44"/>
      <c r="M306" s="234" t="s">
        <v>1</v>
      </c>
      <c r="N306" s="235" t="s">
        <v>43</v>
      </c>
      <c r="O306" s="91"/>
      <c r="P306" s="236">
        <f>O306*H306</f>
        <v>0</v>
      </c>
      <c r="Q306" s="236">
        <v>0</v>
      </c>
      <c r="R306" s="236">
        <f>Q306*H306</f>
        <v>0</v>
      </c>
      <c r="S306" s="236">
        <v>0.03065</v>
      </c>
      <c r="T306" s="236">
        <f>S306*H306</f>
        <v>0.03065</v>
      </c>
      <c r="U306" s="237" t="s">
        <v>1</v>
      </c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8" t="s">
        <v>238</v>
      </c>
      <c r="AT306" s="238" t="s">
        <v>164</v>
      </c>
      <c r="AU306" s="238" t="s">
        <v>88</v>
      </c>
      <c r="AY306" s="17" t="s">
        <v>162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7" t="s">
        <v>86</v>
      </c>
      <c r="BK306" s="239">
        <f>ROUND(I306*H306,2)</f>
        <v>0</v>
      </c>
      <c r="BL306" s="17" t="s">
        <v>238</v>
      </c>
      <c r="BM306" s="238" t="s">
        <v>2242</v>
      </c>
    </row>
    <row r="307" s="2" customFormat="1" ht="49.05" customHeight="1">
      <c r="A307" s="38"/>
      <c r="B307" s="39"/>
      <c r="C307" s="226" t="s">
        <v>661</v>
      </c>
      <c r="D307" s="226" t="s">
        <v>164</v>
      </c>
      <c r="E307" s="227" t="s">
        <v>1800</v>
      </c>
      <c r="F307" s="228" t="s">
        <v>1801</v>
      </c>
      <c r="G307" s="229" t="s">
        <v>445</v>
      </c>
      <c r="H307" s="230">
        <v>2</v>
      </c>
      <c r="I307" s="231"/>
      <c r="J307" s="232">
        <f>ROUND(I307*H307,2)</f>
        <v>0</v>
      </c>
      <c r="K307" s="233"/>
      <c r="L307" s="44"/>
      <c r="M307" s="234" t="s">
        <v>1</v>
      </c>
      <c r="N307" s="235" t="s">
        <v>43</v>
      </c>
      <c r="O307" s="91"/>
      <c r="P307" s="236">
        <f>O307*H307</f>
        <v>0</v>
      </c>
      <c r="Q307" s="236">
        <v>0.00109</v>
      </c>
      <c r="R307" s="236">
        <f>Q307*H307</f>
        <v>0.0021800000000000001</v>
      </c>
      <c r="S307" s="236">
        <v>0</v>
      </c>
      <c r="T307" s="236">
        <f>S307*H307</f>
        <v>0</v>
      </c>
      <c r="U307" s="237" t="s">
        <v>1</v>
      </c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8" t="s">
        <v>238</v>
      </c>
      <c r="AT307" s="238" t="s">
        <v>164</v>
      </c>
      <c r="AU307" s="238" t="s">
        <v>88</v>
      </c>
      <c r="AY307" s="17" t="s">
        <v>162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7" t="s">
        <v>86</v>
      </c>
      <c r="BK307" s="239">
        <f>ROUND(I307*H307,2)</f>
        <v>0</v>
      </c>
      <c r="BL307" s="17" t="s">
        <v>238</v>
      </c>
      <c r="BM307" s="238" t="s">
        <v>2243</v>
      </c>
    </row>
    <row r="308" s="2" customFormat="1">
      <c r="A308" s="38"/>
      <c r="B308" s="39"/>
      <c r="C308" s="40"/>
      <c r="D308" s="242" t="s">
        <v>340</v>
      </c>
      <c r="E308" s="40"/>
      <c r="F308" s="274" t="s">
        <v>2244</v>
      </c>
      <c r="G308" s="40"/>
      <c r="H308" s="40"/>
      <c r="I308" s="275"/>
      <c r="J308" s="40"/>
      <c r="K308" s="40"/>
      <c r="L308" s="44"/>
      <c r="M308" s="276"/>
      <c r="N308" s="277"/>
      <c r="O308" s="91"/>
      <c r="P308" s="91"/>
      <c r="Q308" s="91"/>
      <c r="R308" s="91"/>
      <c r="S308" s="91"/>
      <c r="T308" s="91"/>
      <c r="U308" s="92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340</v>
      </c>
      <c r="AU308" s="17" t="s">
        <v>88</v>
      </c>
    </row>
    <row r="309" s="13" customFormat="1">
      <c r="A309" s="13"/>
      <c r="B309" s="240"/>
      <c r="C309" s="241"/>
      <c r="D309" s="242" t="s">
        <v>178</v>
      </c>
      <c r="E309" s="243" t="s">
        <v>1</v>
      </c>
      <c r="F309" s="244" t="s">
        <v>2245</v>
      </c>
      <c r="G309" s="241"/>
      <c r="H309" s="245">
        <v>2</v>
      </c>
      <c r="I309" s="246"/>
      <c r="J309" s="241"/>
      <c r="K309" s="241"/>
      <c r="L309" s="247"/>
      <c r="M309" s="248"/>
      <c r="N309" s="249"/>
      <c r="O309" s="249"/>
      <c r="P309" s="249"/>
      <c r="Q309" s="249"/>
      <c r="R309" s="249"/>
      <c r="S309" s="249"/>
      <c r="T309" s="249"/>
      <c r="U309" s="250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1" t="s">
        <v>178</v>
      </c>
      <c r="AU309" s="251" t="s">
        <v>88</v>
      </c>
      <c r="AV309" s="13" t="s">
        <v>88</v>
      </c>
      <c r="AW309" s="13" t="s">
        <v>34</v>
      </c>
      <c r="AX309" s="13" t="s">
        <v>86</v>
      </c>
      <c r="AY309" s="251" t="s">
        <v>162</v>
      </c>
    </row>
    <row r="310" s="2" customFormat="1" ht="24.15" customHeight="1">
      <c r="A310" s="38"/>
      <c r="B310" s="39"/>
      <c r="C310" s="226" t="s">
        <v>665</v>
      </c>
      <c r="D310" s="226" t="s">
        <v>164</v>
      </c>
      <c r="E310" s="227" t="s">
        <v>1817</v>
      </c>
      <c r="F310" s="228" t="s">
        <v>1818</v>
      </c>
      <c r="G310" s="229" t="s">
        <v>414</v>
      </c>
      <c r="H310" s="278"/>
      <c r="I310" s="231"/>
      <c r="J310" s="232">
        <f>ROUND(I310*H310,2)</f>
        <v>0</v>
      </c>
      <c r="K310" s="233"/>
      <c r="L310" s="44"/>
      <c r="M310" s="234" t="s">
        <v>1</v>
      </c>
      <c r="N310" s="235" t="s">
        <v>43</v>
      </c>
      <c r="O310" s="91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6">
        <f>S310*H310</f>
        <v>0</v>
      </c>
      <c r="U310" s="237" t="s">
        <v>1</v>
      </c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238</v>
      </c>
      <c r="AT310" s="238" t="s">
        <v>164</v>
      </c>
      <c r="AU310" s="238" t="s">
        <v>88</v>
      </c>
      <c r="AY310" s="17" t="s">
        <v>162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86</v>
      </c>
      <c r="BK310" s="239">
        <f>ROUND(I310*H310,2)</f>
        <v>0</v>
      </c>
      <c r="BL310" s="17" t="s">
        <v>238</v>
      </c>
      <c r="BM310" s="238" t="s">
        <v>2246</v>
      </c>
    </row>
    <row r="311" s="12" customFormat="1" ht="22.8" customHeight="1">
      <c r="A311" s="12"/>
      <c r="B311" s="210"/>
      <c r="C311" s="211"/>
      <c r="D311" s="212" t="s">
        <v>77</v>
      </c>
      <c r="E311" s="224" t="s">
        <v>1820</v>
      </c>
      <c r="F311" s="224" t="s">
        <v>1821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SUM(P312:P324)</f>
        <v>0</v>
      </c>
      <c r="Q311" s="218"/>
      <c r="R311" s="219">
        <f>SUM(R312:R324)</f>
        <v>0.034600000000000006</v>
      </c>
      <c r="S311" s="218"/>
      <c r="T311" s="219">
        <f>SUM(T312:T324)</f>
        <v>0.0021299999999999999</v>
      </c>
      <c r="U311" s="220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88</v>
      </c>
      <c r="AT311" s="222" t="s">
        <v>77</v>
      </c>
      <c r="AU311" s="222" t="s">
        <v>86</v>
      </c>
      <c r="AY311" s="221" t="s">
        <v>162</v>
      </c>
      <c r="BK311" s="223">
        <f>SUM(BK312:BK324)</f>
        <v>0</v>
      </c>
    </row>
    <row r="312" s="2" customFormat="1" ht="14.4" customHeight="1">
      <c r="A312" s="38"/>
      <c r="B312" s="39"/>
      <c r="C312" s="226" t="s">
        <v>669</v>
      </c>
      <c r="D312" s="226" t="s">
        <v>164</v>
      </c>
      <c r="E312" s="227" t="s">
        <v>1822</v>
      </c>
      <c r="F312" s="228" t="s">
        <v>1823</v>
      </c>
      <c r="G312" s="229" t="s">
        <v>303</v>
      </c>
      <c r="H312" s="230">
        <v>1</v>
      </c>
      <c r="I312" s="231"/>
      <c r="J312" s="232">
        <f>ROUND(I312*H312,2)</f>
        <v>0</v>
      </c>
      <c r="K312" s="233"/>
      <c r="L312" s="44"/>
      <c r="M312" s="234" t="s">
        <v>1</v>
      </c>
      <c r="N312" s="235" t="s">
        <v>43</v>
      </c>
      <c r="O312" s="91"/>
      <c r="P312" s="236">
        <f>O312*H312</f>
        <v>0</v>
      </c>
      <c r="Q312" s="236">
        <v>0</v>
      </c>
      <c r="R312" s="236">
        <f>Q312*H312</f>
        <v>0</v>
      </c>
      <c r="S312" s="236">
        <v>0.0021299999999999999</v>
      </c>
      <c r="T312" s="236">
        <f>S312*H312</f>
        <v>0.0021299999999999999</v>
      </c>
      <c r="U312" s="237" t="s">
        <v>1</v>
      </c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8" t="s">
        <v>238</v>
      </c>
      <c r="AT312" s="238" t="s">
        <v>164</v>
      </c>
      <c r="AU312" s="238" t="s">
        <v>88</v>
      </c>
      <c r="AY312" s="17" t="s">
        <v>162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7" t="s">
        <v>86</v>
      </c>
      <c r="BK312" s="239">
        <f>ROUND(I312*H312,2)</f>
        <v>0</v>
      </c>
      <c r="BL312" s="17" t="s">
        <v>238</v>
      </c>
      <c r="BM312" s="238" t="s">
        <v>2247</v>
      </c>
    </row>
    <row r="313" s="2" customFormat="1">
      <c r="A313" s="38"/>
      <c r="B313" s="39"/>
      <c r="C313" s="40"/>
      <c r="D313" s="242" t="s">
        <v>340</v>
      </c>
      <c r="E313" s="40"/>
      <c r="F313" s="274" t="s">
        <v>2248</v>
      </c>
      <c r="G313" s="40"/>
      <c r="H313" s="40"/>
      <c r="I313" s="275"/>
      <c r="J313" s="40"/>
      <c r="K313" s="40"/>
      <c r="L313" s="44"/>
      <c r="M313" s="276"/>
      <c r="N313" s="277"/>
      <c r="O313" s="91"/>
      <c r="P313" s="91"/>
      <c r="Q313" s="91"/>
      <c r="R313" s="91"/>
      <c r="S313" s="91"/>
      <c r="T313" s="91"/>
      <c r="U313" s="92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340</v>
      </c>
      <c r="AU313" s="17" t="s">
        <v>88</v>
      </c>
    </row>
    <row r="314" s="2" customFormat="1" ht="14.4" customHeight="1">
      <c r="A314" s="38"/>
      <c r="B314" s="39"/>
      <c r="C314" s="226" t="s">
        <v>673</v>
      </c>
      <c r="D314" s="226" t="s">
        <v>164</v>
      </c>
      <c r="E314" s="227" t="s">
        <v>1826</v>
      </c>
      <c r="F314" s="228" t="s">
        <v>1827</v>
      </c>
      <c r="G314" s="229" t="s">
        <v>303</v>
      </c>
      <c r="H314" s="230">
        <v>5</v>
      </c>
      <c r="I314" s="231"/>
      <c r="J314" s="232">
        <f>ROUND(I314*H314,2)</f>
        <v>0</v>
      </c>
      <c r="K314" s="233"/>
      <c r="L314" s="44"/>
      <c r="M314" s="234" t="s">
        <v>1</v>
      </c>
      <c r="N314" s="235" t="s">
        <v>43</v>
      </c>
      <c r="O314" s="91"/>
      <c r="P314" s="236">
        <f>O314*H314</f>
        <v>0</v>
      </c>
      <c r="Q314" s="236">
        <v>0.00044999999999999999</v>
      </c>
      <c r="R314" s="236">
        <f>Q314*H314</f>
        <v>0.0022499999999999998</v>
      </c>
      <c r="S314" s="236">
        <v>0</v>
      </c>
      <c r="T314" s="236">
        <f>S314*H314</f>
        <v>0</v>
      </c>
      <c r="U314" s="237" t="s">
        <v>1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238</v>
      </c>
      <c r="AT314" s="238" t="s">
        <v>164</v>
      </c>
      <c r="AU314" s="238" t="s">
        <v>88</v>
      </c>
      <c r="AY314" s="17" t="s">
        <v>162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86</v>
      </c>
      <c r="BK314" s="239">
        <f>ROUND(I314*H314,2)</f>
        <v>0</v>
      </c>
      <c r="BL314" s="17" t="s">
        <v>238</v>
      </c>
      <c r="BM314" s="238" t="s">
        <v>2249</v>
      </c>
    </row>
    <row r="315" s="2" customFormat="1" ht="24.15" customHeight="1">
      <c r="A315" s="38"/>
      <c r="B315" s="39"/>
      <c r="C315" s="226" t="s">
        <v>679</v>
      </c>
      <c r="D315" s="226" t="s">
        <v>164</v>
      </c>
      <c r="E315" s="227" t="s">
        <v>1829</v>
      </c>
      <c r="F315" s="228" t="s">
        <v>2250</v>
      </c>
      <c r="G315" s="229" t="s">
        <v>303</v>
      </c>
      <c r="H315" s="230">
        <v>5</v>
      </c>
      <c r="I315" s="231"/>
      <c r="J315" s="232">
        <f>ROUND(I315*H315,2)</f>
        <v>0</v>
      </c>
      <c r="K315" s="233"/>
      <c r="L315" s="44"/>
      <c r="M315" s="234" t="s">
        <v>1</v>
      </c>
      <c r="N315" s="235" t="s">
        <v>43</v>
      </c>
      <c r="O315" s="91"/>
      <c r="P315" s="236">
        <f>O315*H315</f>
        <v>0</v>
      </c>
      <c r="Q315" s="236">
        <v>0.00044999999999999999</v>
      </c>
      <c r="R315" s="236">
        <f>Q315*H315</f>
        <v>0.0022499999999999998</v>
      </c>
      <c r="S315" s="236">
        <v>0</v>
      </c>
      <c r="T315" s="236">
        <f>S315*H315</f>
        <v>0</v>
      </c>
      <c r="U315" s="237" t="s">
        <v>1</v>
      </c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8" t="s">
        <v>238</v>
      </c>
      <c r="AT315" s="238" t="s">
        <v>164</v>
      </c>
      <c r="AU315" s="238" t="s">
        <v>88</v>
      </c>
      <c r="AY315" s="17" t="s">
        <v>162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7" t="s">
        <v>86</v>
      </c>
      <c r="BK315" s="239">
        <f>ROUND(I315*H315,2)</f>
        <v>0</v>
      </c>
      <c r="BL315" s="17" t="s">
        <v>238</v>
      </c>
      <c r="BM315" s="238" t="s">
        <v>2251</v>
      </c>
    </row>
    <row r="316" s="2" customFormat="1">
      <c r="A316" s="38"/>
      <c r="B316" s="39"/>
      <c r="C316" s="40"/>
      <c r="D316" s="242" t="s">
        <v>340</v>
      </c>
      <c r="E316" s="40"/>
      <c r="F316" s="274" t="s">
        <v>2252</v>
      </c>
      <c r="G316" s="40"/>
      <c r="H316" s="40"/>
      <c r="I316" s="275"/>
      <c r="J316" s="40"/>
      <c r="K316" s="40"/>
      <c r="L316" s="44"/>
      <c r="M316" s="276"/>
      <c r="N316" s="277"/>
      <c r="O316" s="91"/>
      <c r="P316" s="91"/>
      <c r="Q316" s="91"/>
      <c r="R316" s="91"/>
      <c r="S316" s="91"/>
      <c r="T316" s="91"/>
      <c r="U316" s="92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340</v>
      </c>
      <c r="AU316" s="17" t="s">
        <v>88</v>
      </c>
    </row>
    <row r="317" s="2" customFormat="1" ht="24.15" customHeight="1">
      <c r="A317" s="38"/>
      <c r="B317" s="39"/>
      <c r="C317" s="226" t="s">
        <v>446</v>
      </c>
      <c r="D317" s="226" t="s">
        <v>164</v>
      </c>
      <c r="E317" s="227" t="s">
        <v>1833</v>
      </c>
      <c r="F317" s="228" t="s">
        <v>1834</v>
      </c>
      <c r="G317" s="229" t="s">
        <v>256</v>
      </c>
      <c r="H317" s="230">
        <v>5</v>
      </c>
      <c r="I317" s="231"/>
      <c r="J317" s="232">
        <f>ROUND(I317*H317,2)</f>
        <v>0</v>
      </c>
      <c r="K317" s="233"/>
      <c r="L317" s="44"/>
      <c r="M317" s="234" t="s">
        <v>1</v>
      </c>
      <c r="N317" s="235" t="s">
        <v>43</v>
      </c>
      <c r="O317" s="91"/>
      <c r="P317" s="236">
        <f>O317*H317</f>
        <v>0</v>
      </c>
      <c r="Q317" s="236">
        <v>0.00346</v>
      </c>
      <c r="R317" s="236">
        <f>Q317*H317</f>
        <v>0.017299999999999999</v>
      </c>
      <c r="S317" s="236">
        <v>0</v>
      </c>
      <c r="T317" s="236">
        <f>S317*H317</f>
        <v>0</v>
      </c>
      <c r="U317" s="237" t="s">
        <v>1</v>
      </c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8" t="s">
        <v>238</v>
      </c>
      <c r="AT317" s="238" t="s">
        <v>164</v>
      </c>
      <c r="AU317" s="238" t="s">
        <v>88</v>
      </c>
      <c r="AY317" s="17" t="s">
        <v>162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7" t="s">
        <v>86</v>
      </c>
      <c r="BK317" s="239">
        <f>ROUND(I317*H317,2)</f>
        <v>0</v>
      </c>
      <c r="BL317" s="17" t="s">
        <v>238</v>
      </c>
      <c r="BM317" s="238" t="s">
        <v>2253</v>
      </c>
    </row>
    <row r="318" s="2" customFormat="1" ht="14.4" customHeight="1">
      <c r="A318" s="38"/>
      <c r="B318" s="39"/>
      <c r="C318" s="226" t="s">
        <v>686</v>
      </c>
      <c r="D318" s="226" t="s">
        <v>164</v>
      </c>
      <c r="E318" s="227" t="s">
        <v>1836</v>
      </c>
      <c r="F318" s="228" t="s">
        <v>1837</v>
      </c>
      <c r="G318" s="229" t="s">
        <v>445</v>
      </c>
      <c r="H318" s="230">
        <v>5</v>
      </c>
      <c r="I318" s="231"/>
      <c r="J318" s="232">
        <f>ROUND(I318*H318,2)</f>
        <v>0</v>
      </c>
      <c r="K318" s="233"/>
      <c r="L318" s="44"/>
      <c r="M318" s="234" t="s">
        <v>1</v>
      </c>
      <c r="N318" s="235" t="s">
        <v>43</v>
      </c>
      <c r="O318" s="91"/>
      <c r="P318" s="236">
        <f>O318*H318</f>
        <v>0</v>
      </c>
      <c r="Q318" s="236">
        <v>0.002</v>
      </c>
      <c r="R318" s="236">
        <f>Q318*H318</f>
        <v>0.01</v>
      </c>
      <c r="S318" s="236">
        <v>0</v>
      </c>
      <c r="T318" s="236">
        <f>S318*H318</f>
        <v>0</v>
      </c>
      <c r="U318" s="237" t="s">
        <v>1</v>
      </c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8" t="s">
        <v>238</v>
      </c>
      <c r="AT318" s="238" t="s">
        <v>164</v>
      </c>
      <c r="AU318" s="238" t="s">
        <v>88</v>
      </c>
      <c r="AY318" s="17" t="s">
        <v>162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7" t="s">
        <v>86</v>
      </c>
      <c r="BK318" s="239">
        <f>ROUND(I318*H318,2)</f>
        <v>0</v>
      </c>
      <c r="BL318" s="17" t="s">
        <v>238</v>
      </c>
      <c r="BM318" s="238" t="s">
        <v>2254</v>
      </c>
    </row>
    <row r="319" s="2" customFormat="1" ht="62.7" customHeight="1">
      <c r="A319" s="38"/>
      <c r="B319" s="39"/>
      <c r="C319" s="226" t="s">
        <v>690</v>
      </c>
      <c r="D319" s="226" t="s">
        <v>164</v>
      </c>
      <c r="E319" s="227" t="s">
        <v>1839</v>
      </c>
      <c r="F319" s="228" t="s">
        <v>2255</v>
      </c>
      <c r="G319" s="229" t="s">
        <v>445</v>
      </c>
      <c r="H319" s="230">
        <v>2</v>
      </c>
      <c r="I319" s="231"/>
      <c r="J319" s="232">
        <f>ROUND(I319*H319,2)</f>
        <v>0</v>
      </c>
      <c r="K319" s="233"/>
      <c r="L319" s="44"/>
      <c r="M319" s="234" t="s">
        <v>1</v>
      </c>
      <c r="N319" s="235" t="s">
        <v>43</v>
      </c>
      <c r="O319" s="91"/>
      <c r="P319" s="236">
        <f>O319*H319</f>
        <v>0</v>
      </c>
      <c r="Q319" s="236">
        <v>0.00040000000000000002</v>
      </c>
      <c r="R319" s="236">
        <f>Q319*H319</f>
        <v>0.00080000000000000004</v>
      </c>
      <c r="S319" s="236">
        <v>0</v>
      </c>
      <c r="T319" s="236">
        <f>S319*H319</f>
        <v>0</v>
      </c>
      <c r="U319" s="237" t="s">
        <v>1</v>
      </c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8" t="s">
        <v>238</v>
      </c>
      <c r="AT319" s="238" t="s">
        <v>164</v>
      </c>
      <c r="AU319" s="238" t="s">
        <v>88</v>
      </c>
      <c r="AY319" s="17" t="s">
        <v>162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7" t="s">
        <v>86</v>
      </c>
      <c r="BK319" s="239">
        <f>ROUND(I319*H319,2)</f>
        <v>0</v>
      </c>
      <c r="BL319" s="17" t="s">
        <v>238</v>
      </c>
      <c r="BM319" s="238" t="s">
        <v>2256</v>
      </c>
    </row>
    <row r="320" s="13" customFormat="1">
      <c r="A320" s="13"/>
      <c r="B320" s="240"/>
      <c r="C320" s="241"/>
      <c r="D320" s="242" t="s">
        <v>178</v>
      </c>
      <c r="E320" s="243" t="s">
        <v>1</v>
      </c>
      <c r="F320" s="244" t="s">
        <v>2245</v>
      </c>
      <c r="G320" s="241"/>
      <c r="H320" s="245">
        <v>2</v>
      </c>
      <c r="I320" s="246"/>
      <c r="J320" s="241"/>
      <c r="K320" s="241"/>
      <c r="L320" s="247"/>
      <c r="M320" s="248"/>
      <c r="N320" s="249"/>
      <c r="O320" s="249"/>
      <c r="P320" s="249"/>
      <c r="Q320" s="249"/>
      <c r="R320" s="249"/>
      <c r="S320" s="249"/>
      <c r="T320" s="249"/>
      <c r="U320" s="250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178</v>
      </c>
      <c r="AU320" s="251" t="s">
        <v>88</v>
      </c>
      <c r="AV320" s="13" t="s">
        <v>88</v>
      </c>
      <c r="AW320" s="13" t="s">
        <v>34</v>
      </c>
      <c r="AX320" s="13" t="s">
        <v>86</v>
      </c>
      <c r="AY320" s="251" t="s">
        <v>162</v>
      </c>
    </row>
    <row r="321" s="2" customFormat="1" ht="62.7" customHeight="1">
      <c r="A321" s="38"/>
      <c r="B321" s="39"/>
      <c r="C321" s="226" t="s">
        <v>694</v>
      </c>
      <c r="D321" s="226" t="s">
        <v>164</v>
      </c>
      <c r="E321" s="227" t="s">
        <v>1842</v>
      </c>
      <c r="F321" s="228" t="s">
        <v>2257</v>
      </c>
      <c r="G321" s="229" t="s">
        <v>445</v>
      </c>
      <c r="H321" s="230">
        <v>5</v>
      </c>
      <c r="I321" s="231"/>
      <c r="J321" s="232">
        <f>ROUND(I321*H321,2)</f>
        <v>0</v>
      </c>
      <c r="K321" s="233"/>
      <c r="L321" s="44"/>
      <c r="M321" s="234" t="s">
        <v>1</v>
      </c>
      <c r="N321" s="235" t="s">
        <v>43</v>
      </c>
      <c r="O321" s="91"/>
      <c r="P321" s="236">
        <f>O321*H321</f>
        <v>0</v>
      </c>
      <c r="Q321" s="236">
        <v>0.00040000000000000002</v>
      </c>
      <c r="R321" s="236">
        <f>Q321*H321</f>
        <v>0.002</v>
      </c>
      <c r="S321" s="236">
        <v>0</v>
      </c>
      <c r="T321" s="236">
        <f>S321*H321</f>
        <v>0</v>
      </c>
      <c r="U321" s="237" t="s">
        <v>1</v>
      </c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8" t="s">
        <v>238</v>
      </c>
      <c r="AT321" s="238" t="s">
        <v>164</v>
      </c>
      <c r="AU321" s="238" t="s">
        <v>88</v>
      </c>
      <c r="AY321" s="17" t="s">
        <v>162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7" t="s">
        <v>86</v>
      </c>
      <c r="BK321" s="239">
        <f>ROUND(I321*H321,2)</f>
        <v>0</v>
      </c>
      <c r="BL321" s="17" t="s">
        <v>238</v>
      </c>
      <c r="BM321" s="238" t="s">
        <v>2258</v>
      </c>
    </row>
    <row r="322" s="2" customFormat="1">
      <c r="A322" s="38"/>
      <c r="B322" s="39"/>
      <c r="C322" s="40"/>
      <c r="D322" s="242" t="s">
        <v>340</v>
      </c>
      <c r="E322" s="40"/>
      <c r="F322" s="274" t="s">
        <v>2259</v>
      </c>
      <c r="G322" s="40"/>
      <c r="H322" s="40"/>
      <c r="I322" s="275"/>
      <c r="J322" s="40"/>
      <c r="K322" s="40"/>
      <c r="L322" s="44"/>
      <c r="M322" s="276"/>
      <c r="N322" s="277"/>
      <c r="O322" s="91"/>
      <c r="P322" s="91"/>
      <c r="Q322" s="91"/>
      <c r="R322" s="91"/>
      <c r="S322" s="91"/>
      <c r="T322" s="91"/>
      <c r="U322" s="92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340</v>
      </c>
      <c r="AU322" s="17" t="s">
        <v>88</v>
      </c>
    </row>
    <row r="323" s="13" customFormat="1">
      <c r="A323" s="13"/>
      <c r="B323" s="240"/>
      <c r="C323" s="241"/>
      <c r="D323" s="242" t="s">
        <v>178</v>
      </c>
      <c r="E323" s="243" t="s">
        <v>1</v>
      </c>
      <c r="F323" s="244" t="s">
        <v>2260</v>
      </c>
      <c r="G323" s="241"/>
      <c r="H323" s="245">
        <v>5</v>
      </c>
      <c r="I323" s="246"/>
      <c r="J323" s="241"/>
      <c r="K323" s="241"/>
      <c r="L323" s="247"/>
      <c r="M323" s="248"/>
      <c r="N323" s="249"/>
      <c r="O323" s="249"/>
      <c r="P323" s="249"/>
      <c r="Q323" s="249"/>
      <c r="R323" s="249"/>
      <c r="S323" s="249"/>
      <c r="T323" s="249"/>
      <c r="U323" s="250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178</v>
      </c>
      <c r="AU323" s="251" t="s">
        <v>88</v>
      </c>
      <c r="AV323" s="13" t="s">
        <v>88</v>
      </c>
      <c r="AW323" s="13" t="s">
        <v>34</v>
      </c>
      <c r="AX323" s="13" t="s">
        <v>86</v>
      </c>
      <c r="AY323" s="251" t="s">
        <v>162</v>
      </c>
    </row>
    <row r="324" s="2" customFormat="1" ht="24.15" customHeight="1">
      <c r="A324" s="38"/>
      <c r="B324" s="39"/>
      <c r="C324" s="226" t="s">
        <v>699</v>
      </c>
      <c r="D324" s="226" t="s">
        <v>164</v>
      </c>
      <c r="E324" s="227" t="s">
        <v>1846</v>
      </c>
      <c r="F324" s="228" t="s">
        <v>1847</v>
      </c>
      <c r="G324" s="229" t="s">
        <v>414</v>
      </c>
      <c r="H324" s="278"/>
      <c r="I324" s="231"/>
      <c r="J324" s="232">
        <f>ROUND(I324*H324,2)</f>
        <v>0</v>
      </c>
      <c r="K324" s="233"/>
      <c r="L324" s="44"/>
      <c r="M324" s="234" t="s">
        <v>1</v>
      </c>
      <c r="N324" s="235" t="s">
        <v>43</v>
      </c>
      <c r="O324" s="91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6">
        <f>S324*H324</f>
        <v>0</v>
      </c>
      <c r="U324" s="237" t="s">
        <v>1</v>
      </c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8" t="s">
        <v>238</v>
      </c>
      <c r="AT324" s="238" t="s">
        <v>164</v>
      </c>
      <c r="AU324" s="238" t="s">
        <v>88</v>
      </c>
      <c r="AY324" s="17" t="s">
        <v>162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7" t="s">
        <v>86</v>
      </c>
      <c r="BK324" s="239">
        <f>ROUND(I324*H324,2)</f>
        <v>0</v>
      </c>
      <c r="BL324" s="17" t="s">
        <v>238</v>
      </c>
      <c r="BM324" s="238" t="s">
        <v>2261</v>
      </c>
    </row>
    <row r="325" s="12" customFormat="1" ht="22.8" customHeight="1">
      <c r="A325" s="12"/>
      <c r="B325" s="210"/>
      <c r="C325" s="211"/>
      <c r="D325" s="212" t="s">
        <v>77</v>
      </c>
      <c r="E325" s="224" t="s">
        <v>1849</v>
      </c>
      <c r="F325" s="224" t="s">
        <v>1850</v>
      </c>
      <c r="G325" s="211"/>
      <c r="H325" s="211"/>
      <c r="I325" s="214"/>
      <c r="J325" s="225">
        <f>BK325</f>
        <v>0</v>
      </c>
      <c r="K325" s="211"/>
      <c r="L325" s="216"/>
      <c r="M325" s="217"/>
      <c r="N325" s="218"/>
      <c r="O325" s="218"/>
      <c r="P325" s="219">
        <f>SUM(P326:P340)</f>
        <v>0</v>
      </c>
      <c r="Q325" s="218"/>
      <c r="R325" s="219">
        <f>SUM(R326:R340)</f>
        <v>0.070900000000000019</v>
      </c>
      <c r="S325" s="218"/>
      <c r="T325" s="219">
        <f>SUM(T326:T340)</f>
        <v>0.063060000000000005</v>
      </c>
      <c r="U325" s="220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21" t="s">
        <v>88</v>
      </c>
      <c r="AT325" s="222" t="s">
        <v>77</v>
      </c>
      <c r="AU325" s="222" t="s">
        <v>86</v>
      </c>
      <c r="AY325" s="221" t="s">
        <v>162</v>
      </c>
      <c r="BK325" s="223">
        <f>SUM(BK326:BK340)</f>
        <v>0</v>
      </c>
    </row>
    <row r="326" s="2" customFormat="1" ht="14.4" customHeight="1">
      <c r="A326" s="38"/>
      <c r="B326" s="39"/>
      <c r="C326" s="226" t="s">
        <v>703</v>
      </c>
      <c r="D326" s="226" t="s">
        <v>164</v>
      </c>
      <c r="E326" s="227" t="s">
        <v>1866</v>
      </c>
      <c r="F326" s="228" t="s">
        <v>1867</v>
      </c>
      <c r="G326" s="229" t="s">
        <v>256</v>
      </c>
      <c r="H326" s="230">
        <v>3</v>
      </c>
      <c r="I326" s="231"/>
      <c r="J326" s="232">
        <f>ROUND(I326*H326,2)</f>
        <v>0</v>
      </c>
      <c r="K326" s="233"/>
      <c r="L326" s="44"/>
      <c r="M326" s="234" t="s">
        <v>1</v>
      </c>
      <c r="N326" s="235" t="s">
        <v>43</v>
      </c>
      <c r="O326" s="91"/>
      <c r="P326" s="236">
        <f>O326*H326</f>
        <v>0</v>
      </c>
      <c r="Q326" s="236">
        <v>0</v>
      </c>
      <c r="R326" s="236">
        <f>Q326*H326</f>
        <v>0</v>
      </c>
      <c r="S326" s="236">
        <v>0.019460000000000002</v>
      </c>
      <c r="T326" s="236">
        <f>S326*H326</f>
        <v>0.058380000000000001</v>
      </c>
      <c r="U326" s="237" t="s">
        <v>1</v>
      </c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8" t="s">
        <v>238</v>
      </c>
      <c r="AT326" s="238" t="s">
        <v>164</v>
      </c>
      <c r="AU326" s="238" t="s">
        <v>88</v>
      </c>
      <c r="AY326" s="17" t="s">
        <v>162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7" t="s">
        <v>86</v>
      </c>
      <c r="BK326" s="239">
        <f>ROUND(I326*H326,2)</f>
        <v>0</v>
      </c>
      <c r="BL326" s="17" t="s">
        <v>238</v>
      </c>
      <c r="BM326" s="238" t="s">
        <v>2262</v>
      </c>
    </row>
    <row r="327" s="2" customFormat="1" ht="24.15" customHeight="1">
      <c r="A327" s="38"/>
      <c r="B327" s="39"/>
      <c r="C327" s="226" t="s">
        <v>709</v>
      </c>
      <c r="D327" s="226" t="s">
        <v>164</v>
      </c>
      <c r="E327" s="227" t="s">
        <v>1869</v>
      </c>
      <c r="F327" s="228" t="s">
        <v>1870</v>
      </c>
      <c r="G327" s="229" t="s">
        <v>256</v>
      </c>
      <c r="H327" s="230">
        <v>2</v>
      </c>
      <c r="I327" s="231"/>
      <c r="J327" s="232">
        <f>ROUND(I327*H327,2)</f>
        <v>0</v>
      </c>
      <c r="K327" s="233"/>
      <c r="L327" s="44"/>
      <c r="M327" s="234" t="s">
        <v>1</v>
      </c>
      <c r="N327" s="235" t="s">
        <v>43</v>
      </c>
      <c r="O327" s="91"/>
      <c r="P327" s="236">
        <f>O327*H327</f>
        <v>0</v>
      </c>
      <c r="Q327" s="236">
        <v>0.014579999999999999</v>
      </c>
      <c r="R327" s="236">
        <f>Q327*H327</f>
        <v>0.029159999999999998</v>
      </c>
      <c r="S327" s="236">
        <v>0</v>
      </c>
      <c r="T327" s="236">
        <f>S327*H327</f>
        <v>0</v>
      </c>
      <c r="U327" s="237" t="s">
        <v>1</v>
      </c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8" t="s">
        <v>238</v>
      </c>
      <c r="AT327" s="238" t="s">
        <v>164</v>
      </c>
      <c r="AU327" s="238" t="s">
        <v>88</v>
      </c>
      <c r="AY327" s="17" t="s">
        <v>162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7" t="s">
        <v>86</v>
      </c>
      <c r="BK327" s="239">
        <f>ROUND(I327*H327,2)</f>
        <v>0</v>
      </c>
      <c r="BL327" s="17" t="s">
        <v>238</v>
      </c>
      <c r="BM327" s="238" t="s">
        <v>2263</v>
      </c>
    </row>
    <row r="328" s="2" customFormat="1" ht="14.4" customHeight="1">
      <c r="A328" s="38"/>
      <c r="B328" s="39"/>
      <c r="C328" s="226" t="s">
        <v>713</v>
      </c>
      <c r="D328" s="226" t="s">
        <v>164</v>
      </c>
      <c r="E328" s="227" t="s">
        <v>1933</v>
      </c>
      <c r="F328" s="228" t="s">
        <v>1934</v>
      </c>
      <c r="G328" s="229" t="s">
        <v>256</v>
      </c>
      <c r="H328" s="230">
        <v>2</v>
      </c>
      <c r="I328" s="231"/>
      <c r="J328" s="232">
        <f>ROUND(I328*H328,2)</f>
        <v>0</v>
      </c>
      <c r="K328" s="233"/>
      <c r="L328" s="44"/>
      <c r="M328" s="234" t="s">
        <v>1</v>
      </c>
      <c r="N328" s="235" t="s">
        <v>43</v>
      </c>
      <c r="O328" s="91"/>
      <c r="P328" s="236">
        <f>O328*H328</f>
        <v>0</v>
      </c>
      <c r="Q328" s="236">
        <v>0.00051999999999999995</v>
      </c>
      <c r="R328" s="236">
        <f>Q328*H328</f>
        <v>0.0010399999999999999</v>
      </c>
      <c r="S328" s="236">
        <v>0</v>
      </c>
      <c r="T328" s="236">
        <f>S328*H328</f>
        <v>0</v>
      </c>
      <c r="U328" s="237" t="s">
        <v>1</v>
      </c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8" t="s">
        <v>238</v>
      </c>
      <c r="AT328" s="238" t="s">
        <v>164</v>
      </c>
      <c r="AU328" s="238" t="s">
        <v>88</v>
      </c>
      <c r="AY328" s="17" t="s">
        <v>162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7" t="s">
        <v>86</v>
      </c>
      <c r="BK328" s="239">
        <f>ROUND(I328*H328,2)</f>
        <v>0</v>
      </c>
      <c r="BL328" s="17" t="s">
        <v>238</v>
      </c>
      <c r="BM328" s="238" t="s">
        <v>2264</v>
      </c>
    </row>
    <row r="329" s="2" customFormat="1" ht="14.4" customHeight="1">
      <c r="A329" s="38"/>
      <c r="B329" s="39"/>
      <c r="C329" s="226" t="s">
        <v>718</v>
      </c>
      <c r="D329" s="226" t="s">
        <v>164</v>
      </c>
      <c r="E329" s="227" t="s">
        <v>1942</v>
      </c>
      <c r="F329" s="228" t="s">
        <v>1943</v>
      </c>
      <c r="G329" s="229" t="s">
        <v>167</v>
      </c>
      <c r="H329" s="230">
        <v>0.5</v>
      </c>
      <c r="I329" s="231"/>
      <c r="J329" s="232">
        <f>ROUND(I329*H329,2)</f>
        <v>0</v>
      </c>
      <c r="K329" s="233"/>
      <c r="L329" s="44"/>
      <c r="M329" s="234" t="s">
        <v>1</v>
      </c>
      <c r="N329" s="235" t="s">
        <v>43</v>
      </c>
      <c r="O329" s="91"/>
      <c r="P329" s="236">
        <f>O329*H329</f>
        <v>0</v>
      </c>
      <c r="Q329" s="236">
        <v>0.012</v>
      </c>
      <c r="R329" s="236">
        <f>Q329*H329</f>
        <v>0.0060000000000000001</v>
      </c>
      <c r="S329" s="236">
        <v>0</v>
      </c>
      <c r="T329" s="236">
        <f>S329*H329</f>
        <v>0</v>
      </c>
      <c r="U329" s="237" t="s">
        <v>1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238</v>
      </c>
      <c r="AT329" s="238" t="s">
        <v>164</v>
      </c>
      <c r="AU329" s="238" t="s">
        <v>88</v>
      </c>
      <c r="AY329" s="17" t="s">
        <v>162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86</v>
      </c>
      <c r="BK329" s="239">
        <f>ROUND(I329*H329,2)</f>
        <v>0</v>
      </c>
      <c r="BL329" s="17" t="s">
        <v>238</v>
      </c>
      <c r="BM329" s="238" t="s">
        <v>2265</v>
      </c>
    </row>
    <row r="330" s="13" customFormat="1">
      <c r="A330" s="13"/>
      <c r="B330" s="240"/>
      <c r="C330" s="241"/>
      <c r="D330" s="242" t="s">
        <v>178</v>
      </c>
      <c r="E330" s="243" t="s">
        <v>1</v>
      </c>
      <c r="F330" s="244" t="s">
        <v>2266</v>
      </c>
      <c r="G330" s="241"/>
      <c r="H330" s="245">
        <v>0.5</v>
      </c>
      <c r="I330" s="246"/>
      <c r="J330" s="241"/>
      <c r="K330" s="241"/>
      <c r="L330" s="247"/>
      <c r="M330" s="248"/>
      <c r="N330" s="249"/>
      <c r="O330" s="249"/>
      <c r="P330" s="249"/>
      <c r="Q330" s="249"/>
      <c r="R330" s="249"/>
      <c r="S330" s="249"/>
      <c r="T330" s="249"/>
      <c r="U330" s="250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1" t="s">
        <v>178</v>
      </c>
      <c r="AU330" s="251" t="s">
        <v>88</v>
      </c>
      <c r="AV330" s="13" t="s">
        <v>88</v>
      </c>
      <c r="AW330" s="13" t="s">
        <v>34</v>
      </c>
      <c r="AX330" s="13" t="s">
        <v>86</v>
      </c>
      <c r="AY330" s="251" t="s">
        <v>162</v>
      </c>
    </row>
    <row r="331" s="2" customFormat="1" ht="14.4" customHeight="1">
      <c r="A331" s="38"/>
      <c r="B331" s="39"/>
      <c r="C331" s="226" t="s">
        <v>724</v>
      </c>
      <c r="D331" s="226" t="s">
        <v>164</v>
      </c>
      <c r="E331" s="227" t="s">
        <v>1946</v>
      </c>
      <c r="F331" s="228" t="s">
        <v>1947</v>
      </c>
      <c r="G331" s="229" t="s">
        <v>256</v>
      </c>
      <c r="H331" s="230">
        <v>2</v>
      </c>
      <c r="I331" s="231"/>
      <c r="J331" s="232">
        <f>ROUND(I331*H331,2)</f>
        <v>0</v>
      </c>
      <c r="K331" s="233"/>
      <c r="L331" s="44"/>
      <c r="M331" s="234" t="s">
        <v>1</v>
      </c>
      <c r="N331" s="235" t="s">
        <v>43</v>
      </c>
      <c r="O331" s="91"/>
      <c r="P331" s="236">
        <f>O331*H331</f>
        <v>0</v>
      </c>
      <c r="Q331" s="236">
        <v>0.00050000000000000001</v>
      </c>
      <c r="R331" s="236">
        <f>Q331*H331</f>
        <v>0.001</v>
      </c>
      <c r="S331" s="236">
        <v>0</v>
      </c>
      <c r="T331" s="236">
        <f>S331*H331</f>
        <v>0</v>
      </c>
      <c r="U331" s="237" t="s">
        <v>1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8" t="s">
        <v>238</v>
      </c>
      <c r="AT331" s="238" t="s">
        <v>164</v>
      </c>
      <c r="AU331" s="238" t="s">
        <v>88</v>
      </c>
      <c r="AY331" s="17" t="s">
        <v>162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7" t="s">
        <v>86</v>
      </c>
      <c r="BK331" s="239">
        <f>ROUND(I331*H331,2)</f>
        <v>0</v>
      </c>
      <c r="BL331" s="17" t="s">
        <v>238</v>
      </c>
      <c r="BM331" s="238" t="s">
        <v>2267</v>
      </c>
    </row>
    <row r="332" s="2" customFormat="1" ht="14.4" customHeight="1">
      <c r="A332" s="38"/>
      <c r="B332" s="39"/>
      <c r="C332" s="226" t="s">
        <v>730</v>
      </c>
      <c r="D332" s="226" t="s">
        <v>164</v>
      </c>
      <c r="E332" s="227" t="s">
        <v>1936</v>
      </c>
      <c r="F332" s="228" t="s">
        <v>1937</v>
      </c>
      <c r="G332" s="229" t="s">
        <v>445</v>
      </c>
      <c r="H332" s="230">
        <v>2</v>
      </c>
      <c r="I332" s="231"/>
      <c r="J332" s="232">
        <f>ROUND(I332*H332,2)</f>
        <v>0</v>
      </c>
      <c r="K332" s="233"/>
      <c r="L332" s="44"/>
      <c r="M332" s="234" t="s">
        <v>1</v>
      </c>
      <c r="N332" s="235" t="s">
        <v>43</v>
      </c>
      <c r="O332" s="91"/>
      <c r="P332" s="236">
        <f>O332*H332</f>
        <v>0</v>
      </c>
      <c r="Q332" s="236">
        <v>0.00051999999999999995</v>
      </c>
      <c r="R332" s="236">
        <f>Q332*H332</f>
        <v>0.0010399999999999999</v>
      </c>
      <c r="S332" s="236">
        <v>0</v>
      </c>
      <c r="T332" s="236">
        <f>S332*H332</f>
        <v>0</v>
      </c>
      <c r="U332" s="237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8" t="s">
        <v>238</v>
      </c>
      <c r="AT332" s="238" t="s">
        <v>164</v>
      </c>
      <c r="AU332" s="238" t="s">
        <v>88</v>
      </c>
      <c r="AY332" s="17" t="s">
        <v>162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7" t="s">
        <v>86</v>
      </c>
      <c r="BK332" s="239">
        <f>ROUND(I332*H332,2)</f>
        <v>0</v>
      </c>
      <c r="BL332" s="17" t="s">
        <v>238</v>
      </c>
      <c r="BM332" s="238" t="s">
        <v>2268</v>
      </c>
    </row>
    <row r="333" s="2" customFormat="1" ht="24.15" customHeight="1">
      <c r="A333" s="38"/>
      <c r="B333" s="39"/>
      <c r="C333" s="226" t="s">
        <v>735</v>
      </c>
      <c r="D333" s="226" t="s">
        <v>164</v>
      </c>
      <c r="E333" s="227" t="s">
        <v>2269</v>
      </c>
      <c r="F333" s="228" t="s">
        <v>2270</v>
      </c>
      <c r="G333" s="229" t="s">
        <v>445</v>
      </c>
      <c r="H333" s="230">
        <v>1</v>
      </c>
      <c r="I333" s="231"/>
      <c r="J333" s="232">
        <f>ROUND(I333*H333,2)</f>
        <v>0</v>
      </c>
      <c r="K333" s="233"/>
      <c r="L333" s="44"/>
      <c r="M333" s="234" t="s">
        <v>1</v>
      </c>
      <c r="N333" s="235" t="s">
        <v>43</v>
      </c>
      <c r="O333" s="91"/>
      <c r="P333" s="236">
        <f>O333*H333</f>
        <v>0</v>
      </c>
      <c r="Q333" s="236">
        <v>0.0049300000000000004</v>
      </c>
      <c r="R333" s="236">
        <f>Q333*H333</f>
        <v>0.0049300000000000004</v>
      </c>
      <c r="S333" s="236">
        <v>0</v>
      </c>
      <c r="T333" s="236">
        <f>S333*H333</f>
        <v>0</v>
      </c>
      <c r="U333" s="237" t="s">
        <v>1</v>
      </c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8" t="s">
        <v>238</v>
      </c>
      <c r="AT333" s="238" t="s">
        <v>164</v>
      </c>
      <c r="AU333" s="238" t="s">
        <v>88</v>
      </c>
      <c r="AY333" s="17" t="s">
        <v>162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7" t="s">
        <v>86</v>
      </c>
      <c r="BK333" s="239">
        <f>ROUND(I333*H333,2)</f>
        <v>0</v>
      </c>
      <c r="BL333" s="17" t="s">
        <v>238</v>
      </c>
      <c r="BM333" s="238" t="s">
        <v>2271</v>
      </c>
    </row>
    <row r="334" s="2" customFormat="1" ht="24.15" customHeight="1">
      <c r="A334" s="38"/>
      <c r="B334" s="39"/>
      <c r="C334" s="226" t="s">
        <v>741</v>
      </c>
      <c r="D334" s="226" t="s">
        <v>164</v>
      </c>
      <c r="E334" s="227" t="s">
        <v>2272</v>
      </c>
      <c r="F334" s="228" t="s">
        <v>2273</v>
      </c>
      <c r="G334" s="229" t="s">
        <v>445</v>
      </c>
      <c r="H334" s="230">
        <v>2</v>
      </c>
      <c r="I334" s="231"/>
      <c r="J334" s="232">
        <f>ROUND(I334*H334,2)</f>
        <v>0</v>
      </c>
      <c r="K334" s="233"/>
      <c r="L334" s="44"/>
      <c r="M334" s="234" t="s">
        <v>1</v>
      </c>
      <c r="N334" s="235" t="s">
        <v>43</v>
      </c>
      <c r="O334" s="91"/>
      <c r="P334" s="236">
        <f>O334*H334</f>
        <v>0</v>
      </c>
      <c r="Q334" s="236">
        <v>0.010659999999999999</v>
      </c>
      <c r="R334" s="236">
        <f>Q334*H334</f>
        <v>0.021319999999999999</v>
      </c>
      <c r="S334" s="236">
        <v>0</v>
      </c>
      <c r="T334" s="236">
        <f>S334*H334</f>
        <v>0</v>
      </c>
      <c r="U334" s="237" t="s">
        <v>1</v>
      </c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238</v>
      </c>
      <c r="AT334" s="238" t="s">
        <v>164</v>
      </c>
      <c r="AU334" s="238" t="s">
        <v>88</v>
      </c>
      <c r="AY334" s="17" t="s">
        <v>162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86</v>
      </c>
      <c r="BK334" s="239">
        <f>ROUND(I334*H334,2)</f>
        <v>0</v>
      </c>
      <c r="BL334" s="17" t="s">
        <v>238</v>
      </c>
      <c r="BM334" s="238" t="s">
        <v>2274</v>
      </c>
    </row>
    <row r="335" s="2" customFormat="1" ht="14.4" customHeight="1">
      <c r="A335" s="38"/>
      <c r="B335" s="39"/>
      <c r="C335" s="226" t="s">
        <v>746</v>
      </c>
      <c r="D335" s="226" t="s">
        <v>164</v>
      </c>
      <c r="E335" s="227" t="s">
        <v>1885</v>
      </c>
      <c r="F335" s="228" t="s">
        <v>1886</v>
      </c>
      <c r="G335" s="229" t="s">
        <v>445</v>
      </c>
      <c r="H335" s="230">
        <v>3</v>
      </c>
      <c r="I335" s="231"/>
      <c r="J335" s="232">
        <f>ROUND(I335*H335,2)</f>
        <v>0</v>
      </c>
      <c r="K335" s="233"/>
      <c r="L335" s="44"/>
      <c r="M335" s="234" t="s">
        <v>1</v>
      </c>
      <c r="N335" s="235" t="s">
        <v>43</v>
      </c>
      <c r="O335" s="91"/>
      <c r="P335" s="236">
        <f>O335*H335</f>
        <v>0</v>
      </c>
      <c r="Q335" s="236">
        <v>0</v>
      </c>
      <c r="R335" s="236">
        <f>Q335*H335</f>
        <v>0</v>
      </c>
      <c r="S335" s="236">
        <v>0.00156</v>
      </c>
      <c r="T335" s="236">
        <f>S335*H335</f>
        <v>0.0046800000000000001</v>
      </c>
      <c r="U335" s="237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8" t="s">
        <v>238</v>
      </c>
      <c r="AT335" s="238" t="s">
        <v>164</v>
      </c>
      <c r="AU335" s="238" t="s">
        <v>88</v>
      </c>
      <c r="AY335" s="17" t="s">
        <v>162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7" t="s">
        <v>86</v>
      </c>
      <c r="BK335" s="239">
        <f>ROUND(I335*H335,2)</f>
        <v>0</v>
      </c>
      <c r="BL335" s="17" t="s">
        <v>238</v>
      </c>
      <c r="BM335" s="238" t="s">
        <v>2275</v>
      </c>
    </row>
    <row r="336" s="2" customFormat="1" ht="24.15" customHeight="1">
      <c r="A336" s="38"/>
      <c r="B336" s="39"/>
      <c r="C336" s="226" t="s">
        <v>752</v>
      </c>
      <c r="D336" s="226" t="s">
        <v>164</v>
      </c>
      <c r="E336" s="227" t="s">
        <v>1888</v>
      </c>
      <c r="F336" s="228" t="s">
        <v>2276</v>
      </c>
      <c r="G336" s="229" t="s">
        <v>445</v>
      </c>
      <c r="H336" s="230">
        <v>1</v>
      </c>
      <c r="I336" s="231"/>
      <c r="J336" s="232">
        <f>ROUND(I336*H336,2)</f>
        <v>0</v>
      </c>
      <c r="K336" s="233"/>
      <c r="L336" s="44"/>
      <c r="M336" s="234" t="s">
        <v>1</v>
      </c>
      <c r="N336" s="235" t="s">
        <v>43</v>
      </c>
      <c r="O336" s="91"/>
      <c r="P336" s="236">
        <f>O336*H336</f>
        <v>0</v>
      </c>
      <c r="Q336" s="236">
        <v>0.0020799999999999998</v>
      </c>
      <c r="R336" s="236">
        <f>Q336*H336</f>
        <v>0.0020799999999999998</v>
      </c>
      <c r="S336" s="236">
        <v>0</v>
      </c>
      <c r="T336" s="236">
        <f>S336*H336</f>
        <v>0</v>
      </c>
      <c r="U336" s="237" t="s">
        <v>1</v>
      </c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8" t="s">
        <v>238</v>
      </c>
      <c r="AT336" s="238" t="s">
        <v>164</v>
      </c>
      <c r="AU336" s="238" t="s">
        <v>88</v>
      </c>
      <c r="AY336" s="17" t="s">
        <v>162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7" t="s">
        <v>86</v>
      </c>
      <c r="BK336" s="239">
        <f>ROUND(I336*H336,2)</f>
        <v>0</v>
      </c>
      <c r="BL336" s="17" t="s">
        <v>238</v>
      </c>
      <c r="BM336" s="238" t="s">
        <v>2277</v>
      </c>
    </row>
    <row r="337" s="2" customFormat="1" ht="14.4" customHeight="1">
      <c r="A337" s="38"/>
      <c r="B337" s="39"/>
      <c r="C337" s="226" t="s">
        <v>756</v>
      </c>
      <c r="D337" s="226" t="s">
        <v>164</v>
      </c>
      <c r="E337" s="227" t="s">
        <v>2278</v>
      </c>
      <c r="F337" s="228" t="s">
        <v>2279</v>
      </c>
      <c r="G337" s="229" t="s">
        <v>445</v>
      </c>
      <c r="H337" s="230">
        <v>2</v>
      </c>
      <c r="I337" s="231"/>
      <c r="J337" s="232">
        <f>ROUND(I337*H337,2)</f>
        <v>0</v>
      </c>
      <c r="K337" s="233"/>
      <c r="L337" s="44"/>
      <c r="M337" s="234" t="s">
        <v>1</v>
      </c>
      <c r="N337" s="235" t="s">
        <v>43</v>
      </c>
      <c r="O337" s="91"/>
      <c r="P337" s="236">
        <f>O337*H337</f>
        <v>0</v>
      </c>
      <c r="Q337" s="236">
        <v>0.0018</v>
      </c>
      <c r="R337" s="236">
        <f>Q337*H337</f>
        <v>0.0035999999999999999</v>
      </c>
      <c r="S337" s="236">
        <v>0</v>
      </c>
      <c r="T337" s="236">
        <f>S337*H337</f>
        <v>0</v>
      </c>
      <c r="U337" s="237" t="s">
        <v>1</v>
      </c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8" t="s">
        <v>238</v>
      </c>
      <c r="AT337" s="238" t="s">
        <v>164</v>
      </c>
      <c r="AU337" s="238" t="s">
        <v>88</v>
      </c>
      <c r="AY337" s="17" t="s">
        <v>162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7" t="s">
        <v>86</v>
      </c>
      <c r="BK337" s="239">
        <f>ROUND(I337*H337,2)</f>
        <v>0</v>
      </c>
      <c r="BL337" s="17" t="s">
        <v>238</v>
      </c>
      <c r="BM337" s="238" t="s">
        <v>2280</v>
      </c>
    </row>
    <row r="338" s="2" customFormat="1" ht="14.4" customHeight="1">
      <c r="A338" s="38"/>
      <c r="B338" s="39"/>
      <c r="C338" s="226" t="s">
        <v>1187</v>
      </c>
      <c r="D338" s="226" t="s">
        <v>164</v>
      </c>
      <c r="E338" s="227" t="s">
        <v>1900</v>
      </c>
      <c r="F338" s="228" t="s">
        <v>1901</v>
      </c>
      <c r="G338" s="229" t="s">
        <v>256</v>
      </c>
      <c r="H338" s="230">
        <v>2</v>
      </c>
      <c r="I338" s="231"/>
      <c r="J338" s="232">
        <f>ROUND(I338*H338,2)</f>
        <v>0</v>
      </c>
      <c r="K338" s="233"/>
      <c r="L338" s="44"/>
      <c r="M338" s="234" t="s">
        <v>1</v>
      </c>
      <c r="N338" s="235" t="s">
        <v>43</v>
      </c>
      <c r="O338" s="91"/>
      <c r="P338" s="236">
        <f>O338*H338</f>
        <v>0</v>
      </c>
      <c r="Q338" s="236">
        <v>0.00023000000000000001</v>
      </c>
      <c r="R338" s="236">
        <f>Q338*H338</f>
        <v>0.00046000000000000001</v>
      </c>
      <c r="S338" s="236">
        <v>0</v>
      </c>
      <c r="T338" s="236">
        <f>S338*H338</f>
        <v>0</v>
      </c>
      <c r="U338" s="237" t="s">
        <v>1</v>
      </c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8" t="s">
        <v>238</v>
      </c>
      <c r="AT338" s="238" t="s">
        <v>164</v>
      </c>
      <c r="AU338" s="238" t="s">
        <v>88</v>
      </c>
      <c r="AY338" s="17" t="s">
        <v>162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7" t="s">
        <v>86</v>
      </c>
      <c r="BK338" s="239">
        <f>ROUND(I338*H338,2)</f>
        <v>0</v>
      </c>
      <c r="BL338" s="17" t="s">
        <v>238</v>
      </c>
      <c r="BM338" s="238" t="s">
        <v>2281</v>
      </c>
    </row>
    <row r="339" s="2" customFormat="1" ht="24.15" customHeight="1">
      <c r="A339" s="38"/>
      <c r="B339" s="39"/>
      <c r="C339" s="226" t="s">
        <v>1192</v>
      </c>
      <c r="D339" s="226" t="s">
        <v>164</v>
      </c>
      <c r="E339" s="227" t="s">
        <v>2282</v>
      </c>
      <c r="F339" s="228" t="s">
        <v>2283</v>
      </c>
      <c r="G339" s="229" t="s">
        <v>256</v>
      </c>
      <c r="H339" s="230">
        <v>1</v>
      </c>
      <c r="I339" s="231"/>
      <c r="J339" s="232">
        <f>ROUND(I339*H339,2)</f>
        <v>0</v>
      </c>
      <c r="K339" s="233"/>
      <c r="L339" s="44"/>
      <c r="M339" s="234" t="s">
        <v>1</v>
      </c>
      <c r="N339" s="235" t="s">
        <v>43</v>
      </c>
      <c r="O339" s="91"/>
      <c r="P339" s="236">
        <f>O339*H339</f>
        <v>0</v>
      </c>
      <c r="Q339" s="236">
        <v>0.00027</v>
      </c>
      <c r="R339" s="236">
        <f>Q339*H339</f>
        <v>0.00027</v>
      </c>
      <c r="S339" s="236">
        <v>0</v>
      </c>
      <c r="T339" s="236">
        <f>S339*H339</f>
        <v>0</v>
      </c>
      <c r="U339" s="237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8" t="s">
        <v>238</v>
      </c>
      <c r="AT339" s="238" t="s">
        <v>164</v>
      </c>
      <c r="AU339" s="238" t="s">
        <v>88</v>
      </c>
      <c r="AY339" s="17" t="s">
        <v>162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7" t="s">
        <v>86</v>
      </c>
      <c r="BK339" s="239">
        <f>ROUND(I339*H339,2)</f>
        <v>0</v>
      </c>
      <c r="BL339" s="17" t="s">
        <v>238</v>
      </c>
      <c r="BM339" s="238" t="s">
        <v>2284</v>
      </c>
    </row>
    <row r="340" s="2" customFormat="1" ht="24.15" customHeight="1">
      <c r="A340" s="38"/>
      <c r="B340" s="39"/>
      <c r="C340" s="226" t="s">
        <v>1198</v>
      </c>
      <c r="D340" s="226" t="s">
        <v>164</v>
      </c>
      <c r="E340" s="227" t="s">
        <v>1955</v>
      </c>
      <c r="F340" s="228" t="s">
        <v>1956</v>
      </c>
      <c r="G340" s="229" t="s">
        <v>414</v>
      </c>
      <c r="H340" s="278"/>
      <c r="I340" s="231"/>
      <c r="J340" s="232">
        <f>ROUND(I340*H340,2)</f>
        <v>0</v>
      </c>
      <c r="K340" s="233"/>
      <c r="L340" s="44"/>
      <c r="M340" s="234" t="s">
        <v>1</v>
      </c>
      <c r="N340" s="235" t="s">
        <v>43</v>
      </c>
      <c r="O340" s="91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6">
        <f>S340*H340</f>
        <v>0</v>
      </c>
      <c r="U340" s="237" t="s">
        <v>1</v>
      </c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8" t="s">
        <v>238</v>
      </c>
      <c r="AT340" s="238" t="s">
        <v>164</v>
      </c>
      <c r="AU340" s="238" t="s">
        <v>88</v>
      </c>
      <c r="AY340" s="17" t="s">
        <v>162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7" t="s">
        <v>86</v>
      </c>
      <c r="BK340" s="239">
        <f>ROUND(I340*H340,2)</f>
        <v>0</v>
      </c>
      <c r="BL340" s="17" t="s">
        <v>238</v>
      </c>
      <c r="BM340" s="238" t="s">
        <v>2285</v>
      </c>
    </row>
    <row r="341" s="12" customFormat="1" ht="22.8" customHeight="1">
      <c r="A341" s="12"/>
      <c r="B341" s="210"/>
      <c r="C341" s="211"/>
      <c r="D341" s="212" t="s">
        <v>77</v>
      </c>
      <c r="E341" s="224" t="s">
        <v>2286</v>
      </c>
      <c r="F341" s="224" t="s">
        <v>2287</v>
      </c>
      <c r="G341" s="211"/>
      <c r="H341" s="211"/>
      <c r="I341" s="214"/>
      <c r="J341" s="225">
        <f>BK341</f>
        <v>0</v>
      </c>
      <c r="K341" s="211"/>
      <c r="L341" s="216"/>
      <c r="M341" s="217"/>
      <c r="N341" s="218"/>
      <c r="O341" s="218"/>
      <c r="P341" s="219">
        <f>SUM(P342:P344)</f>
        <v>0</v>
      </c>
      <c r="Q341" s="218"/>
      <c r="R341" s="219">
        <f>SUM(R342:R344)</f>
        <v>0</v>
      </c>
      <c r="S341" s="218"/>
      <c r="T341" s="219">
        <f>SUM(T342:T344)</f>
        <v>0</v>
      </c>
      <c r="U341" s="220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1" t="s">
        <v>88</v>
      </c>
      <c r="AT341" s="222" t="s">
        <v>77</v>
      </c>
      <c r="AU341" s="222" t="s">
        <v>86</v>
      </c>
      <c r="AY341" s="221" t="s">
        <v>162</v>
      </c>
      <c r="BK341" s="223">
        <f>SUM(BK342:BK344)</f>
        <v>0</v>
      </c>
    </row>
    <row r="342" s="2" customFormat="1" ht="24.15" customHeight="1">
      <c r="A342" s="38"/>
      <c r="B342" s="39"/>
      <c r="C342" s="226" t="s">
        <v>1202</v>
      </c>
      <c r="D342" s="226" t="s">
        <v>164</v>
      </c>
      <c r="E342" s="227" t="s">
        <v>2288</v>
      </c>
      <c r="F342" s="228" t="s">
        <v>2289</v>
      </c>
      <c r="G342" s="229" t="s">
        <v>167</v>
      </c>
      <c r="H342" s="230">
        <v>3</v>
      </c>
      <c r="I342" s="231"/>
      <c r="J342" s="232">
        <f>ROUND(I342*H342,2)</f>
        <v>0</v>
      </c>
      <c r="K342" s="233"/>
      <c r="L342" s="44"/>
      <c r="M342" s="234" t="s">
        <v>1</v>
      </c>
      <c r="N342" s="235" t="s">
        <v>43</v>
      </c>
      <c r="O342" s="91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6">
        <f>S342*H342</f>
        <v>0</v>
      </c>
      <c r="U342" s="237" t="s">
        <v>1</v>
      </c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8" t="s">
        <v>168</v>
      </c>
      <c r="AT342" s="238" t="s">
        <v>164</v>
      </c>
      <c r="AU342" s="238" t="s">
        <v>88</v>
      </c>
      <c r="AY342" s="17" t="s">
        <v>162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7" t="s">
        <v>86</v>
      </c>
      <c r="BK342" s="239">
        <f>ROUND(I342*H342,2)</f>
        <v>0</v>
      </c>
      <c r="BL342" s="17" t="s">
        <v>168</v>
      </c>
      <c r="BM342" s="238" t="s">
        <v>2290</v>
      </c>
    </row>
    <row r="343" s="2" customFormat="1" ht="14.4" customHeight="1">
      <c r="A343" s="38"/>
      <c r="B343" s="39"/>
      <c r="C343" s="226" t="s">
        <v>1208</v>
      </c>
      <c r="D343" s="226" t="s">
        <v>164</v>
      </c>
      <c r="E343" s="227" t="s">
        <v>2291</v>
      </c>
      <c r="F343" s="228" t="s">
        <v>2292</v>
      </c>
      <c r="G343" s="229" t="s">
        <v>1120</v>
      </c>
      <c r="H343" s="230">
        <v>12</v>
      </c>
      <c r="I343" s="231"/>
      <c r="J343" s="232">
        <f>ROUND(I343*H343,2)</f>
        <v>0</v>
      </c>
      <c r="K343" s="233"/>
      <c r="L343" s="44"/>
      <c r="M343" s="234" t="s">
        <v>1</v>
      </c>
      <c r="N343" s="235" t="s">
        <v>43</v>
      </c>
      <c r="O343" s="91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6">
        <f>S343*H343</f>
        <v>0</v>
      </c>
      <c r="U343" s="237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8" t="s">
        <v>168</v>
      </c>
      <c r="AT343" s="238" t="s">
        <v>164</v>
      </c>
      <c r="AU343" s="238" t="s">
        <v>88</v>
      </c>
      <c r="AY343" s="17" t="s">
        <v>162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7" t="s">
        <v>86</v>
      </c>
      <c r="BK343" s="239">
        <f>ROUND(I343*H343,2)</f>
        <v>0</v>
      </c>
      <c r="BL343" s="17" t="s">
        <v>168</v>
      </c>
      <c r="BM343" s="238" t="s">
        <v>2293</v>
      </c>
    </row>
    <row r="344" s="2" customFormat="1" ht="14.4" customHeight="1">
      <c r="A344" s="38"/>
      <c r="B344" s="39"/>
      <c r="C344" s="226" t="s">
        <v>1213</v>
      </c>
      <c r="D344" s="226" t="s">
        <v>164</v>
      </c>
      <c r="E344" s="227" t="s">
        <v>2294</v>
      </c>
      <c r="F344" s="228" t="s">
        <v>2295</v>
      </c>
      <c r="G344" s="229" t="s">
        <v>303</v>
      </c>
      <c r="H344" s="230">
        <v>1</v>
      </c>
      <c r="I344" s="231"/>
      <c r="J344" s="232">
        <f>ROUND(I344*H344,2)</f>
        <v>0</v>
      </c>
      <c r="K344" s="233"/>
      <c r="L344" s="44"/>
      <c r="M344" s="234" t="s">
        <v>1</v>
      </c>
      <c r="N344" s="235" t="s">
        <v>43</v>
      </c>
      <c r="O344" s="91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6">
        <f>S344*H344</f>
        <v>0</v>
      </c>
      <c r="U344" s="237" t="s">
        <v>1</v>
      </c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437</v>
      </c>
      <c r="AT344" s="238" t="s">
        <v>164</v>
      </c>
      <c r="AU344" s="238" t="s">
        <v>88</v>
      </c>
      <c r="AY344" s="17" t="s">
        <v>162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86</v>
      </c>
      <c r="BK344" s="239">
        <f>ROUND(I344*H344,2)</f>
        <v>0</v>
      </c>
      <c r="BL344" s="17" t="s">
        <v>437</v>
      </c>
      <c r="BM344" s="238" t="s">
        <v>2296</v>
      </c>
    </row>
    <row r="345" s="12" customFormat="1" ht="22.8" customHeight="1">
      <c r="A345" s="12"/>
      <c r="B345" s="210"/>
      <c r="C345" s="211"/>
      <c r="D345" s="212" t="s">
        <v>77</v>
      </c>
      <c r="E345" s="224" t="s">
        <v>2297</v>
      </c>
      <c r="F345" s="224" t="s">
        <v>2298</v>
      </c>
      <c r="G345" s="211"/>
      <c r="H345" s="211"/>
      <c r="I345" s="214"/>
      <c r="J345" s="225">
        <f>BK345</f>
        <v>0</v>
      </c>
      <c r="K345" s="211"/>
      <c r="L345" s="216"/>
      <c r="M345" s="217"/>
      <c r="N345" s="218"/>
      <c r="O345" s="218"/>
      <c r="P345" s="219">
        <f>SUM(P346:P357)</f>
        <v>0</v>
      </c>
      <c r="Q345" s="218"/>
      <c r="R345" s="219">
        <f>SUM(R346:R357)</f>
        <v>0.18190000000000001</v>
      </c>
      <c r="S345" s="218"/>
      <c r="T345" s="219">
        <f>SUM(T346:T357)</f>
        <v>0.76800000000000002</v>
      </c>
      <c r="U345" s="220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1" t="s">
        <v>86</v>
      </c>
      <c r="AT345" s="222" t="s">
        <v>77</v>
      </c>
      <c r="AU345" s="222" t="s">
        <v>86</v>
      </c>
      <c r="AY345" s="221" t="s">
        <v>162</v>
      </c>
      <c r="BK345" s="223">
        <f>SUM(BK346:BK357)</f>
        <v>0</v>
      </c>
    </row>
    <row r="346" s="2" customFormat="1" ht="14.4" customHeight="1">
      <c r="A346" s="38"/>
      <c r="B346" s="39"/>
      <c r="C346" s="226" t="s">
        <v>1218</v>
      </c>
      <c r="D346" s="226" t="s">
        <v>164</v>
      </c>
      <c r="E346" s="227" t="s">
        <v>2299</v>
      </c>
      <c r="F346" s="228" t="s">
        <v>2300</v>
      </c>
      <c r="G346" s="229" t="s">
        <v>266</v>
      </c>
      <c r="H346" s="230">
        <v>240</v>
      </c>
      <c r="I346" s="231"/>
      <c r="J346" s="232">
        <f>ROUND(I346*H346,2)</f>
        <v>0</v>
      </c>
      <c r="K346" s="233"/>
      <c r="L346" s="44"/>
      <c r="M346" s="234" t="s">
        <v>1</v>
      </c>
      <c r="N346" s="235" t="s">
        <v>43</v>
      </c>
      <c r="O346" s="91"/>
      <c r="P346" s="236">
        <f>O346*H346</f>
        <v>0</v>
      </c>
      <c r="Q346" s="236">
        <v>2.0000000000000002E-05</v>
      </c>
      <c r="R346" s="236">
        <f>Q346*H346</f>
        <v>0.0048000000000000004</v>
      </c>
      <c r="S346" s="236">
        <v>0.0032000000000000002</v>
      </c>
      <c r="T346" s="236">
        <f>S346*H346</f>
        <v>0.76800000000000002</v>
      </c>
      <c r="U346" s="237" t="s">
        <v>1</v>
      </c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8" t="s">
        <v>168</v>
      </c>
      <c r="AT346" s="238" t="s">
        <v>164</v>
      </c>
      <c r="AU346" s="238" t="s">
        <v>88</v>
      </c>
      <c r="AY346" s="17" t="s">
        <v>162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7" t="s">
        <v>86</v>
      </c>
      <c r="BK346" s="239">
        <f>ROUND(I346*H346,2)</f>
        <v>0</v>
      </c>
      <c r="BL346" s="17" t="s">
        <v>168</v>
      </c>
      <c r="BM346" s="238" t="s">
        <v>2301</v>
      </c>
    </row>
    <row r="347" s="2" customFormat="1" ht="14.4" customHeight="1">
      <c r="A347" s="38"/>
      <c r="B347" s="39"/>
      <c r="C347" s="226" t="s">
        <v>1223</v>
      </c>
      <c r="D347" s="226" t="s">
        <v>164</v>
      </c>
      <c r="E347" s="227" t="s">
        <v>2302</v>
      </c>
      <c r="F347" s="228" t="s">
        <v>2303</v>
      </c>
      <c r="G347" s="229" t="s">
        <v>266</v>
      </c>
      <c r="H347" s="230">
        <v>60</v>
      </c>
      <c r="I347" s="231"/>
      <c r="J347" s="232">
        <f>ROUND(I347*H347,2)</f>
        <v>0</v>
      </c>
      <c r="K347" s="233"/>
      <c r="L347" s="44"/>
      <c r="M347" s="234" t="s">
        <v>1</v>
      </c>
      <c r="N347" s="235" t="s">
        <v>43</v>
      </c>
      <c r="O347" s="91"/>
      <c r="P347" s="236">
        <f>O347*H347</f>
        <v>0</v>
      </c>
      <c r="Q347" s="236">
        <v>0.00046999999999999999</v>
      </c>
      <c r="R347" s="236">
        <f>Q347*H347</f>
        <v>0.028199999999999999</v>
      </c>
      <c r="S347" s="236">
        <v>0</v>
      </c>
      <c r="T347" s="236">
        <f>S347*H347</f>
        <v>0</v>
      </c>
      <c r="U347" s="237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8" t="s">
        <v>168</v>
      </c>
      <c r="AT347" s="238" t="s">
        <v>164</v>
      </c>
      <c r="AU347" s="238" t="s">
        <v>88</v>
      </c>
      <c r="AY347" s="17" t="s">
        <v>162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7" t="s">
        <v>86</v>
      </c>
      <c r="BK347" s="239">
        <f>ROUND(I347*H347,2)</f>
        <v>0</v>
      </c>
      <c r="BL347" s="17" t="s">
        <v>168</v>
      </c>
      <c r="BM347" s="238" t="s">
        <v>2304</v>
      </c>
    </row>
    <row r="348" s="2" customFormat="1" ht="14.4" customHeight="1">
      <c r="A348" s="38"/>
      <c r="B348" s="39"/>
      <c r="C348" s="226" t="s">
        <v>1228</v>
      </c>
      <c r="D348" s="226" t="s">
        <v>164</v>
      </c>
      <c r="E348" s="227" t="s">
        <v>2305</v>
      </c>
      <c r="F348" s="228" t="s">
        <v>2306</v>
      </c>
      <c r="G348" s="229" t="s">
        <v>266</v>
      </c>
      <c r="H348" s="230">
        <v>40</v>
      </c>
      <c r="I348" s="231"/>
      <c r="J348" s="232">
        <f>ROUND(I348*H348,2)</f>
        <v>0</v>
      </c>
      <c r="K348" s="233"/>
      <c r="L348" s="44"/>
      <c r="M348" s="234" t="s">
        <v>1</v>
      </c>
      <c r="N348" s="235" t="s">
        <v>43</v>
      </c>
      <c r="O348" s="91"/>
      <c r="P348" s="236">
        <f>O348*H348</f>
        <v>0</v>
      </c>
      <c r="Q348" s="236">
        <v>0.00058</v>
      </c>
      <c r="R348" s="236">
        <f>Q348*H348</f>
        <v>0.023199999999999998</v>
      </c>
      <c r="S348" s="236">
        <v>0</v>
      </c>
      <c r="T348" s="236">
        <f>S348*H348</f>
        <v>0</v>
      </c>
      <c r="U348" s="237" t="s">
        <v>1</v>
      </c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8" t="s">
        <v>168</v>
      </c>
      <c r="AT348" s="238" t="s">
        <v>164</v>
      </c>
      <c r="AU348" s="238" t="s">
        <v>88</v>
      </c>
      <c r="AY348" s="17" t="s">
        <v>162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7" t="s">
        <v>86</v>
      </c>
      <c r="BK348" s="239">
        <f>ROUND(I348*H348,2)</f>
        <v>0</v>
      </c>
      <c r="BL348" s="17" t="s">
        <v>168</v>
      </c>
      <c r="BM348" s="238" t="s">
        <v>2307</v>
      </c>
    </row>
    <row r="349" s="2" customFormat="1" ht="14.4" customHeight="1">
      <c r="A349" s="38"/>
      <c r="B349" s="39"/>
      <c r="C349" s="226" t="s">
        <v>1233</v>
      </c>
      <c r="D349" s="226" t="s">
        <v>164</v>
      </c>
      <c r="E349" s="227" t="s">
        <v>2308</v>
      </c>
      <c r="F349" s="228" t="s">
        <v>2309</v>
      </c>
      <c r="G349" s="229" t="s">
        <v>266</v>
      </c>
      <c r="H349" s="230">
        <v>70</v>
      </c>
      <c r="I349" s="231"/>
      <c r="J349" s="232">
        <f>ROUND(I349*H349,2)</f>
        <v>0</v>
      </c>
      <c r="K349" s="233"/>
      <c r="L349" s="44"/>
      <c r="M349" s="234" t="s">
        <v>1</v>
      </c>
      <c r="N349" s="235" t="s">
        <v>43</v>
      </c>
      <c r="O349" s="91"/>
      <c r="P349" s="236">
        <f>O349*H349</f>
        <v>0</v>
      </c>
      <c r="Q349" s="236">
        <v>0.00072000000000000005</v>
      </c>
      <c r="R349" s="236">
        <f>Q349*H349</f>
        <v>0.0504</v>
      </c>
      <c r="S349" s="236">
        <v>0</v>
      </c>
      <c r="T349" s="236">
        <f>S349*H349</f>
        <v>0</v>
      </c>
      <c r="U349" s="237" t="s">
        <v>1</v>
      </c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168</v>
      </c>
      <c r="AT349" s="238" t="s">
        <v>164</v>
      </c>
      <c r="AU349" s="238" t="s">
        <v>88</v>
      </c>
      <c r="AY349" s="17" t="s">
        <v>162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86</v>
      </c>
      <c r="BK349" s="239">
        <f>ROUND(I349*H349,2)</f>
        <v>0</v>
      </c>
      <c r="BL349" s="17" t="s">
        <v>168</v>
      </c>
      <c r="BM349" s="238" t="s">
        <v>2310</v>
      </c>
    </row>
    <row r="350" s="2" customFormat="1" ht="24.15" customHeight="1">
      <c r="A350" s="38"/>
      <c r="B350" s="39"/>
      <c r="C350" s="226" t="s">
        <v>1237</v>
      </c>
      <c r="D350" s="226" t="s">
        <v>164</v>
      </c>
      <c r="E350" s="227" t="s">
        <v>2311</v>
      </c>
      <c r="F350" s="228" t="s">
        <v>2312</v>
      </c>
      <c r="G350" s="229" t="s">
        <v>266</v>
      </c>
      <c r="H350" s="230">
        <v>30</v>
      </c>
      <c r="I350" s="231"/>
      <c r="J350" s="232">
        <f>ROUND(I350*H350,2)</f>
        <v>0</v>
      </c>
      <c r="K350" s="233"/>
      <c r="L350" s="44"/>
      <c r="M350" s="234" t="s">
        <v>1</v>
      </c>
      <c r="N350" s="235" t="s">
        <v>43</v>
      </c>
      <c r="O350" s="91"/>
      <c r="P350" s="236">
        <f>O350*H350</f>
        <v>0</v>
      </c>
      <c r="Q350" s="236">
        <v>0.00072000000000000005</v>
      </c>
      <c r="R350" s="236">
        <f>Q350*H350</f>
        <v>0.021600000000000001</v>
      </c>
      <c r="S350" s="236">
        <v>0</v>
      </c>
      <c r="T350" s="236">
        <f>S350*H350</f>
        <v>0</v>
      </c>
      <c r="U350" s="237" t="s">
        <v>1</v>
      </c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8" t="s">
        <v>168</v>
      </c>
      <c r="AT350" s="238" t="s">
        <v>164</v>
      </c>
      <c r="AU350" s="238" t="s">
        <v>88</v>
      </c>
      <c r="AY350" s="17" t="s">
        <v>162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7" t="s">
        <v>86</v>
      </c>
      <c r="BK350" s="239">
        <f>ROUND(I350*H350,2)</f>
        <v>0</v>
      </c>
      <c r="BL350" s="17" t="s">
        <v>168</v>
      </c>
      <c r="BM350" s="238" t="s">
        <v>2313</v>
      </c>
    </row>
    <row r="351" s="2" customFormat="1" ht="14.4" customHeight="1">
      <c r="A351" s="38"/>
      <c r="B351" s="39"/>
      <c r="C351" s="226" t="s">
        <v>1241</v>
      </c>
      <c r="D351" s="226" t="s">
        <v>164</v>
      </c>
      <c r="E351" s="227" t="s">
        <v>2314</v>
      </c>
      <c r="F351" s="228" t="s">
        <v>2315</v>
      </c>
      <c r="G351" s="229" t="s">
        <v>266</v>
      </c>
      <c r="H351" s="230">
        <v>40</v>
      </c>
      <c r="I351" s="231"/>
      <c r="J351" s="232">
        <f>ROUND(I351*H351,2)</f>
        <v>0</v>
      </c>
      <c r="K351" s="233"/>
      <c r="L351" s="44"/>
      <c r="M351" s="234" t="s">
        <v>1</v>
      </c>
      <c r="N351" s="235" t="s">
        <v>43</v>
      </c>
      <c r="O351" s="91"/>
      <c r="P351" s="236">
        <f>O351*H351</f>
        <v>0</v>
      </c>
      <c r="Q351" s="236">
        <v>0.0012899999999999999</v>
      </c>
      <c r="R351" s="236">
        <f>Q351*H351</f>
        <v>0.051599999999999993</v>
      </c>
      <c r="S351" s="236">
        <v>0</v>
      </c>
      <c r="T351" s="236">
        <f>S351*H351</f>
        <v>0</v>
      </c>
      <c r="U351" s="237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8" t="s">
        <v>168</v>
      </c>
      <c r="AT351" s="238" t="s">
        <v>164</v>
      </c>
      <c r="AU351" s="238" t="s">
        <v>88</v>
      </c>
      <c r="AY351" s="17" t="s">
        <v>162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7" t="s">
        <v>86</v>
      </c>
      <c r="BK351" s="239">
        <f>ROUND(I351*H351,2)</f>
        <v>0</v>
      </c>
      <c r="BL351" s="17" t="s">
        <v>168</v>
      </c>
      <c r="BM351" s="238" t="s">
        <v>2316</v>
      </c>
    </row>
    <row r="352" s="2" customFormat="1" ht="24.15" customHeight="1">
      <c r="A352" s="38"/>
      <c r="B352" s="39"/>
      <c r="C352" s="226" t="s">
        <v>1246</v>
      </c>
      <c r="D352" s="226" t="s">
        <v>164</v>
      </c>
      <c r="E352" s="227" t="s">
        <v>2317</v>
      </c>
      <c r="F352" s="228" t="s">
        <v>2318</v>
      </c>
      <c r="G352" s="229" t="s">
        <v>256</v>
      </c>
      <c r="H352" s="230">
        <v>26</v>
      </c>
      <c r="I352" s="231"/>
      <c r="J352" s="232">
        <f>ROUND(I352*H352,2)</f>
        <v>0</v>
      </c>
      <c r="K352" s="233"/>
      <c r="L352" s="44"/>
      <c r="M352" s="234" t="s">
        <v>1</v>
      </c>
      <c r="N352" s="235" t="s">
        <v>43</v>
      </c>
      <c r="O352" s="91"/>
      <c r="P352" s="236">
        <f>O352*H352</f>
        <v>0</v>
      </c>
      <c r="Q352" s="236">
        <v>5.0000000000000002E-05</v>
      </c>
      <c r="R352" s="236">
        <f>Q352*H352</f>
        <v>0.0013000000000000002</v>
      </c>
      <c r="S352" s="236">
        <v>0</v>
      </c>
      <c r="T352" s="236">
        <f>S352*H352</f>
        <v>0</v>
      </c>
      <c r="U352" s="237" t="s">
        <v>1</v>
      </c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8" t="s">
        <v>168</v>
      </c>
      <c r="AT352" s="238" t="s">
        <v>164</v>
      </c>
      <c r="AU352" s="238" t="s">
        <v>88</v>
      </c>
      <c r="AY352" s="17" t="s">
        <v>162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7" t="s">
        <v>86</v>
      </c>
      <c r="BK352" s="239">
        <f>ROUND(I352*H352,2)</f>
        <v>0</v>
      </c>
      <c r="BL352" s="17" t="s">
        <v>168</v>
      </c>
      <c r="BM352" s="238" t="s">
        <v>2319</v>
      </c>
    </row>
    <row r="353" s="2" customFormat="1" ht="14.4" customHeight="1">
      <c r="A353" s="38"/>
      <c r="B353" s="39"/>
      <c r="C353" s="226" t="s">
        <v>1250</v>
      </c>
      <c r="D353" s="226" t="s">
        <v>164</v>
      </c>
      <c r="E353" s="227" t="s">
        <v>2320</v>
      </c>
      <c r="F353" s="228" t="s">
        <v>2321</v>
      </c>
      <c r="G353" s="229" t="s">
        <v>266</v>
      </c>
      <c r="H353" s="230">
        <v>240</v>
      </c>
      <c r="I353" s="231"/>
      <c r="J353" s="232">
        <f>ROUND(I353*H353,2)</f>
        <v>0</v>
      </c>
      <c r="K353" s="233"/>
      <c r="L353" s="44"/>
      <c r="M353" s="234" t="s">
        <v>1</v>
      </c>
      <c r="N353" s="235" t="s">
        <v>43</v>
      </c>
      <c r="O353" s="91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6">
        <f>S353*H353</f>
        <v>0</v>
      </c>
      <c r="U353" s="237" t="s">
        <v>1</v>
      </c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8" t="s">
        <v>168</v>
      </c>
      <c r="AT353" s="238" t="s">
        <v>164</v>
      </c>
      <c r="AU353" s="238" t="s">
        <v>88</v>
      </c>
      <c r="AY353" s="17" t="s">
        <v>162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7" t="s">
        <v>86</v>
      </c>
      <c r="BK353" s="239">
        <f>ROUND(I353*H353,2)</f>
        <v>0</v>
      </c>
      <c r="BL353" s="17" t="s">
        <v>168</v>
      </c>
      <c r="BM353" s="238" t="s">
        <v>2322</v>
      </c>
    </row>
    <row r="354" s="2" customFormat="1" ht="14.4" customHeight="1">
      <c r="A354" s="38"/>
      <c r="B354" s="39"/>
      <c r="C354" s="226" t="s">
        <v>1254</v>
      </c>
      <c r="D354" s="226" t="s">
        <v>164</v>
      </c>
      <c r="E354" s="227" t="s">
        <v>2323</v>
      </c>
      <c r="F354" s="228" t="s">
        <v>2324</v>
      </c>
      <c r="G354" s="229" t="s">
        <v>303</v>
      </c>
      <c r="H354" s="230">
        <v>1</v>
      </c>
      <c r="I354" s="231"/>
      <c r="J354" s="232">
        <f>ROUND(I354*H354,2)</f>
        <v>0</v>
      </c>
      <c r="K354" s="233"/>
      <c r="L354" s="44"/>
      <c r="M354" s="234" t="s">
        <v>1</v>
      </c>
      <c r="N354" s="235" t="s">
        <v>43</v>
      </c>
      <c r="O354" s="91"/>
      <c r="P354" s="236">
        <f>O354*H354</f>
        <v>0</v>
      </c>
      <c r="Q354" s="236">
        <v>0.00080000000000000004</v>
      </c>
      <c r="R354" s="236">
        <f>Q354*H354</f>
        <v>0.00080000000000000004</v>
      </c>
      <c r="S354" s="236">
        <v>0</v>
      </c>
      <c r="T354" s="236">
        <f>S354*H354</f>
        <v>0</v>
      </c>
      <c r="U354" s="237" t="s">
        <v>1</v>
      </c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8" t="s">
        <v>168</v>
      </c>
      <c r="AT354" s="238" t="s">
        <v>164</v>
      </c>
      <c r="AU354" s="238" t="s">
        <v>88</v>
      </c>
      <c r="AY354" s="17" t="s">
        <v>162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7" t="s">
        <v>86</v>
      </c>
      <c r="BK354" s="239">
        <f>ROUND(I354*H354,2)</f>
        <v>0</v>
      </c>
      <c r="BL354" s="17" t="s">
        <v>168</v>
      </c>
      <c r="BM354" s="238" t="s">
        <v>2325</v>
      </c>
    </row>
    <row r="355" s="2" customFormat="1" ht="24.15" customHeight="1">
      <c r="A355" s="38"/>
      <c r="B355" s="39"/>
      <c r="C355" s="226" t="s">
        <v>1259</v>
      </c>
      <c r="D355" s="226" t="s">
        <v>164</v>
      </c>
      <c r="E355" s="227" t="s">
        <v>2326</v>
      </c>
      <c r="F355" s="228" t="s">
        <v>2327</v>
      </c>
      <c r="G355" s="229" t="s">
        <v>303</v>
      </c>
      <c r="H355" s="230">
        <v>1</v>
      </c>
      <c r="I355" s="231"/>
      <c r="J355" s="232">
        <f>ROUND(I355*H355,2)</f>
        <v>0</v>
      </c>
      <c r="K355" s="233"/>
      <c r="L355" s="44"/>
      <c r="M355" s="234" t="s">
        <v>1</v>
      </c>
      <c r="N355" s="235" t="s">
        <v>43</v>
      </c>
      <c r="O355" s="91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6">
        <f>S355*H355</f>
        <v>0</v>
      </c>
      <c r="U355" s="237" t="s">
        <v>1</v>
      </c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8" t="s">
        <v>238</v>
      </c>
      <c r="AT355" s="238" t="s">
        <v>164</v>
      </c>
      <c r="AU355" s="238" t="s">
        <v>88</v>
      </c>
      <c r="AY355" s="17" t="s">
        <v>162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7" t="s">
        <v>86</v>
      </c>
      <c r="BK355" s="239">
        <f>ROUND(I355*H355,2)</f>
        <v>0</v>
      </c>
      <c r="BL355" s="17" t="s">
        <v>238</v>
      </c>
      <c r="BM355" s="238" t="s">
        <v>2328</v>
      </c>
    </row>
    <row r="356" s="2" customFormat="1" ht="24.15" customHeight="1">
      <c r="A356" s="38"/>
      <c r="B356" s="39"/>
      <c r="C356" s="226" t="s">
        <v>1264</v>
      </c>
      <c r="D356" s="226" t="s">
        <v>164</v>
      </c>
      <c r="E356" s="227" t="s">
        <v>2329</v>
      </c>
      <c r="F356" s="228" t="s">
        <v>2330</v>
      </c>
      <c r="G356" s="229" t="s">
        <v>205</v>
      </c>
      <c r="H356" s="230">
        <v>0.76800000000000002</v>
      </c>
      <c r="I356" s="231"/>
      <c r="J356" s="232">
        <f>ROUND(I356*H356,2)</f>
        <v>0</v>
      </c>
      <c r="K356" s="233"/>
      <c r="L356" s="44"/>
      <c r="M356" s="234" t="s">
        <v>1</v>
      </c>
      <c r="N356" s="235" t="s">
        <v>43</v>
      </c>
      <c r="O356" s="91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6">
        <f>S356*H356</f>
        <v>0</v>
      </c>
      <c r="U356" s="237" t="s">
        <v>1</v>
      </c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8" t="s">
        <v>168</v>
      </c>
      <c r="AT356" s="238" t="s">
        <v>164</v>
      </c>
      <c r="AU356" s="238" t="s">
        <v>88</v>
      </c>
      <c r="AY356" s="17" t="s">
        <v>162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7" t="s">
        <v>86</v>
      </c>
      <c r="BK356" s="239">
        <f>ROUND(I356*H356,2)</f>
        <v>0</v>
      </c>
      <c r="BL356" s="17" t="s">
        <v>168</v>
      </c>
      <c r="BM356" s="238" t="s">
        <v>2331</v>
      </c>
    </row>
    <row r="357" s="2" customFormat="1" ht="24.15" customHeight="1">
      <c r="A357" s="38"/>
      <c r="B357" s="39"/>
      <c r="C357" s="226" t="s">
        <v>1268</v>
      </c>
      <c r="D357" s="226" t="s">
        <v>164</v>
      </c>
      <c r="E357" s="227" t="s">
        <v>2332</v>
      </c>
      <c r="F357" s="228" t="s">
        <v>2333</v>
      </c>
      <c r="G357" s="229" t="s">
        <v>414</v>
      </c>
      <c r="H357" s="278"/>
      <c r="I357" s="231"/>
      <c r="J357" s="232">
        <f>ROUND(I357*H357,2)</f>
        <v>0</v>
      </c>
      <c r="K357" s="233"/>
      <c r="L357" s="44"/>
      <c r="M357" s="234" t="s">
        <v>1</v>
      </c>
      <c r="N357" s="235" t="s">
        <v>43</v>
      </c>
      <c r="O357" s="91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6">
        <f>S357*H357</f>
        <v>0</v>
      </c>
      <c r="U357" s="237" t="s">
        <v>1</v>
      </c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8" t="s">
        <v>238</v>
      </c>
      <c r="AT357" s="238" t="s">
        <v>164</v>
      </c>
      <c r="AU357" s="238" t="s">
        <v>88</v>
      </c>
      <c r="AY357" s="17" t="s">
        <v>162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7" t="s">
        <v>86</v>
      </c>
      <c r="BK357" s="239">
        <f>ROUND(I357*H357,2)</f>
        <v>0</v>
      </c>
      <c r="BL357" s="17" t="s">
        <v>238</v>
      </c>
      <c r="BM357" s="238" t="s">
        <v>2334</v>
      </c>
    </row>
    <row r="358" s="12" customFormat="1" ht="22.8" customHeight="1">
      <c r="A358" s="12"/>
      <c r="B358" s="210"/>
      <c r="C358" s="211"/>
      <c r="D358" s="212" t="s">
        <v>77</v>
      </c>
      <c r="E358" s="224" t="s">
        <v>2335</v>
      </c>
      <c r="F358" s="224" t="s">
        <v>2336</v>
      </c>
      <c r="G358" s="211"/>
      <c r="H358" s="211"/>
      <c r="I358" s="214"/>
      <c r="J358" s="225">
        <f>BK358</f>
        <v>0</v>
      </c>
      <c r="K358" s="211"/>
      <c r="L358" s="216"/>
      <c r="M358" s="217"/>
      <c r="N358" s="218"/>
      <c r="O358" s="218"/>
      <c r="P358" s="219">
        <f>SUM(P359:P362)</f>
        <v>0</v>
      </c>
      <c r="Q358" s="218"/>
      <c r="R358" s="219">
        <f>SUM(R359:R362)</f>
        <v>0.033800000000000004</v>
      </c>
      <c r="S358" s="218"/>
      <c r="T358" s="219">
        <f>SUM(T359:T362)</f>
        <v>0</v>
      </c>
      <c r="U358" s="220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1" t="s">
        <v>86</v>
      </c>
      <c r="AT358" s="222" t="s">
        <v>77</v>
      </c>
      <c r="AU358" s="222" t="s">
        <v>86</v>
      </c>
      <c r="AY358" s="221" t="s">
        <v>162</v>
      </c>
      <c r="BK358" s="223">
        <f>SUM(BK359:BK362)</f>
        <v>0</v>
      </c>
    </row>
    <row r="359" s="2" customFormat="1" ht="24.15" customHeight="1">
      <c r="A359" s="38"/>
      <c r="B359" s="39"/>
      <c r="C359" s="226" t="s">
        <v>1273</v>
      </c>
      <c r="D359" s="226" t="s">
        <v>164</v>
      </c>
      <c r="E359" s="227" t="s">
        <v>2337</v>
      </c>
      <c r="F359" s="228" t="s">
        <v>2338</v>
      </c>
      <c r="G359" s="229" t="s">
        <v>256</v>
      </c>
      <c r="H359" s="230">
        <v>13</v>
      </c>
      <c r="I359" s="231"/>
      <c r="J359" s="232">
        <f>ROUND(I359*H359,2)</f>
        <v>0</v>
      </c>
      <c r="K359" s="233"/>
      <c r="L359" s="44"/>
      <c r="M359" s="234" t="s">
        <v>1</v>
      </c>
      <c r="N359" s="235" t="s">
        <v>43</v>
      </c>
      <c r="O359" s="91"/>
      <c r="P359" s="236">
        <f>O359*H359</f>
        <v>0</v>
      </c>
      <c r="Q359" s="236">
        <v>0.00013999999999999999</v>
      </c>
      <c r="R359" s="236">
        <f>Q359*H359</f>
        <v>0.0018199999999999998</v>
      </c>
      <c r="S359" s="236">
        <v>0</v>
      </c>
      <c r="T359" s="236">
        <f>S359*H359</f>
        <v>0</v>
      </c>
      <c r="U359" s="237" t="s">
        <v>1</v>
      </c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8" t="s">
        <v>168</v>
      </c>
      <c r="AT359" s="238" t="s">
        <v>164</v>
      </c>
      <c r="AU359" s="238" t="s">
        <v>88</v>
      </c>
      <c r="AY359" s="17" t="s">
        <v>162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7" t="s">
        <v>86</v>
      </c>
      <c r="BK359" s="239">
        <f>ROUND(I359*H359,2)</f>
        <v>0</v>
      </c>
      <c r="BL359" s="17" t="s">
        <v>168</v>
      </c>
      <c r="BM359" s="238" t="s">
        <v>2339</v>
      </c>
    </row>
    <row r="360" s="2" customFormat="1" ht="24.15" customHeight="1">
      <c r="A360" s="38"/>
      <c r="B360" s="39"/>
      <c r="C360" s="226" t="s">
        <v>1277</v>
      </c>
      <c r="D360" s="226" t="s">
        <v>164</v>
      </c>
      <c r="E360" s="227" t="s">
        <v>2340</v>
      </c>
      <c r="F360" s="228" t="s">
        <v>2341</v>
      </c>
      <c r="G360" s="229" t="s">
        <v>256</v>
      </c>
      <c r="H360" s="230">
        <v>13</v>
      </c>
      <c r="I360" s="231"/>
      <c r="J360" s="232">
        <f>ROUND(I360*H360,2)</f>
        <v>0</v>
      </c>
      <c r="K360" s="233"/>
      <c r="L360" s="44"/>
      <c r="M360" s="234" t="s">
        <v>1</v>
      </c>
      <c r="N360" s="235" t="s">
        <v>43</v>
      </c>
      <c r="O360" s="91"/>
      <c r="P360" s="236">
        <f>O360*H360</f>
        <v>0</v>
      </c>
      <c r="Q360" s="236">
        <v>0.00069999999999999999</v>
      </c>
      <c r="R360" s="236">
        <f>Q360*H360</f>
        <v>0.0091000000000000004</v>
      </c>
      <c r="S360" s="236">
        <v>0</v>
      </c>
      <c r="T360" s="236">
        <f>S360*H360</f>
        <v>0</v>
      </c>
      <c r="U360" s="237" t="s">
        <v>1</v>
      </c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8" t="s">
        <v>168</v>
      </c>
      <c r="AT360" s="238" t="s">
        <v>164</v>
      </c>
      <c r="AU360" s="238" t="s">
        <v>88</v>
      </c>
      <c r="AY360" s="17" t="s">
        <v>162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7" t="s">
        <v>86</v>
      </c>
      <c r="BK360" s="239">
        <f>ROUND(I360*H360,2)</f>
        <v>0</v>
      </c>
      <c r="BL360" s="17" t="s">
        <v>168</v>
      </c>
      <c r="BM360" s="238" t="s">
        <v>2342</v>
      </c>
    </row>
    <row r="361" s="2" customFormat="1" ht="14.4" customHeight="1">
      <c r="A361" s="38"/>
      <c r="B361" s="39"/>
      <c r="C361" s="226" t="s">
        <v>1281</v>
      </c>
      <c r="D361" s="226" t="s">
        <v>164</v>
      </c>
      <c r="E361" s="227" t="s">
        <v>2343</v>
      </c>
      <c r="F361" s="228" t="s">
        <v>2344</v>
      </c>
      <c r="G361" s="229" t="s">
        <v>256</v>
      </c>
      <c r="H361" s="230">
        <v>26</v>
      </c>
      <c r="I361" s="231"/>
      <c r="J361" s="232">
        <f>ROUND(I361*H361,2)</f>
        <v>0</v>
      </c>
      <c r="K361" s="233"/>
      <c r="L361" s="44"/>
      <c r="M361" s="234" t="s">
        <v>1</v>
      </c>
      <c r="N361" s="235" t="s">
        <v>43</v>
      </c>
      <c r="O361" s="91"/>
      <c r="P361" s="236">
        <f>O361*H361</f>
        <v>0</v>
      </c>
      <c r="Q361" s="236">
        <v>0.00088000000000000003</v>
      </c>
      <c r="R361" s="236">
        <f>Q361*H361</f>
        <v>0.022880000000000001</v>
      </c>
      <c r="S361" s="236">
        <v>0</v>
      </c>
      <c r="T361" s="236">
        <f>S361*H361</f>
        <v>0</v>
      </c>
      <c r="U361" s="237" t="s">
        <v>1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8" t="s">
        <v>238</v>
      </c>
      <c r="AT361" s="238" t="s">
        <v>164</v>
      </c>
      <c r="AU361" s="238" t="s">
        <v>88</v>
      </c>
      <c r="AY361" s="17" t="s">
        <v>162</v>
      </c>
      <c r="BE361" s="239">
        <f>IF(N361="základní",J361,0)</f>
        <v>0</v>
      </c>
      <c r="BF361" s="239">
        <f>IF(N361="snížená",J361,0)</f>
        <v>0</v>
      </c>
      <c r="BG361" s="239">
        <f>IF(N361="zákl. přenesená",J361,0)</f>
        <v>0</v>
      </c>
      <c r="BH361" s="239">
        <f>IF(N361="sníž. přenesená",J361,0)</f>
        <v>0</v>
      </c>
      <c r="BI361" s="239">
        <f>IF(N361="nulová",J361,0)</f>
        <v>0</v>
      </c>
      <c r="BJ361" s="17" t="s">
        <v>86</v>
      </c>
      <c r="BK361" s="239">
        <f>ROUND(I361*H361,2)</f>
        <v>0</v>
      </c>
      <c r="BL361" s="17" t="s">
        <v>238</v>
      </c>
      <c r="BM361" s="238" t="s">
        <v>2345</v>
      </c>
    </row>
    <row r="362" s="2" customFormat="1" ht="24.15" customHeight="1">
      <c r="A362" s="38"/>
      <c r="B362" s="39"/>
      <c r="C362" s="226" t="s">
        <v>1285</v>
      </c>
      <c r="D362" s="226" t="s">
        <v>164</v>
      </c>
      <c r="E362" s="227" t="s">
        <v>2346</v>
      </c>
      <c r="F362" s="228" t="s">
        <v>2347</v>
      </c>
      <c r="G362" s="229" t="s">
        <v>414</v>
      </c>
      <c r="H362" s="278"/>
      <c r="I362" s="231"/>
      <c r="J362" s="232">
        <f>ROUND(I362*H362,2)</f>
        <v>0</v>
      </c>
      <c r="K362" s="233"/>
      <c r="L362" s="44"/>
      <c r="M362" s="234" t="s">
        <v>1</v>
      </c>
      <c r="N362" s="235" t="s">
        <v>43</v>
      </c>
      <c r="O362" s="91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6">
        <f>S362*H362</f>
        <v>0</v>
      </c>
      <c r="U362" s="237" t="s">
        <v>1</v>
      </c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8" t="s">
        <v>238</v>
      </c>
      <c r="AT362" s="238" t="s">
        <v>164</v>
      </c>
      <c r="AU362" s="238" t="s">
        <v>88</v>
      </c>
      <c r="AY362" s="17" t="s">
        <v>162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7" t="s">
        <v>86</v>
      </c>
      <c r="BK362" s="239">
        <f>ROUND(I362*H362,2)</f>
        <v>0</v>
      </c>
      <c r="BL362" s="17" t="s">
        <v>238</v>
      </c>
      <c r="BM362" s="238" t="s">
        <v>2348</v>
      </c>
    </row>
    <row r="363" s="12" customFormat="1" ht="22.8" customHeight="1">
      <c r="A363" s="12"/>
      <c r="B363" s="210"/>
      <c r="C363" s="211"/>
      <c r="D363" s="212" t="s">
        <v>77</v>
      </c>
      <c r="E363" s="224" t="s">
        <v>2349</v>
      </c>
      <c r="F363" s="224" t="s">
        <v>2350</v>
      </c>
      <c r="G363" s="211"/>
      <c r="H363" s="211"/>
      <c r="I363" s="214"/>
      <c r="J363" s="225">
        <f>BK363</f>
        <v>0</v>
      </c>
      <c r="K363" s="211"/>
      <c r="L363" s="216"/>
      <c r="M363" s="217"/>
      <c r="N363" s="218"/>
      <c r="O363" s="218"/>
      <c r="P363" s="219">
        <f>SUM(P364:P380)</f>
        <v>0</v>
      </c>
      <c r="Q363" s="218"/>
      <c r="R363" s="219">
        <f>SUM(R364:R380)</f>
        <v>0.52495999999999998</v>
      </c>
      <c r="S363" s="218"/>
      <c r="T363" s="219">
        <f>SUM(T364:T380)</f>
        <v>0.85000000000000009</v>
      </c>
      <c r="U363" s="220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1" t="s">
        <v>88</v>
      </c>
      <c r="AT363" s="222" t="s">
        <v>77</v>
      </c>
      <c r="AU363" s="222" t="s">
        <v>86</v>
      </c>
      <c r="AY363" s="221" t="s">
        <v>162</v>
      </c>
      <c r="BK363" s="223">
        <f>SUM(BK364:BK380)</f>
        <v>0</v>
      </c>
    </row>
    <row r="364" s="2" customFormat="1" ht="14.4" customHeight="1">
      <c r="A364" s="38"/>
      <c r="B364" s="39"/>
      <c r="C364" s="226" t="s">
        <v>1291</v>
      </c>
      <c r="D364" s="226" t="s">
        <v>164</v>
      </c>
      <c r="E364" s="227" t="s">
        <v>2351</v>
      </c>
      <c r="F364" s="228" t="s">
        <v>2352</v>
      </c>
      <c r="G364" s="229" t="s">
        <v>256</v>
      </c>
      <c r="H364" s="230">
        <v>17</v>
      </c>
      <c r="I364" s="231"/>
      <c r="J364" s="232">
        <f>ROUND(I364*H364,2)</f>
        <v>0</v>
      </c>
      <c r="K364" s="233"/>
      <c r="L364" s="44"/>
      <c r="M364" s="234" t="s">
        <v>1</v>
      </c>
      <c r="N364" s="235" t="s">
        <v>43</v>
      </c>
      <c r="O364" s="91"/>
      <c r="P364" s="236">
        <f>O364*H364</f>
        <v>0</v>
      </c>
      <c r="Q364" s="236">
        <v>0</v>
      </c>
      <c r="R364" s="236">
        <f>Q364*H364</f>
        <v>0</v>
      </c>
      <c r="S364" s="236">
        <v>0.050000000000000003</v>
      </c>
      <c r="T364" s="236">
        <f>S364*H364</f>
        <v>0.85000000000000009</v>
      </c>
      <c r="U364" s="237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8" t="s">
        <v>238</v>
      </c>
      <c r="AT364" s="238" t="s">
        <v>164</v>
      </c>
      <c r="AU364" s="238" t="s">
        <v>88</v>
      </c>
      <c r="AY364" s="17" t="s">
        <v>162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7" t="s">
        <v>86</v>
      </c>
      <c r="BK364" s="239">
        <f>ROUND(I364*H364,2)</f>
        <v>0</v>
      </c>
      <c r="BL364" s="17" t="s">
        <v>238</v>
      </c>
      <c r="BM364" s="238" t="s">
        <v>2353</v>
      </c>
    </row>
    <row r="365" s="2" customFormat="1" ht="14.4" customHeight="1">
      <c r="A365" s="38"/>
      <c r="B365" s="39"/>
      <c r="C365" s="226" t="s">
        <v>1295</v>
      </c>
      <c r="D365" s="226" t="s">
        <v>164</v>
      </c>
      <c r="E365" s="227" t="s">
        <v>2354</v>
      </c>
      <c r="F365" s="228" t="s">
        <v>2355</v>
      </c>
      <c r="G365" s="229" t="s">
        <v>303</v>
      </c>
      <c r="H365" s="230">
        <v>1</v>
      </c>
      <c r="I365" s="231"/>
      <c r="J365" s="232">
        <f>ROUND(I365*H365,2)</f>
        <v>0</v>
      </c>
      <c r="K365" s="233"/>
      <c r="L365" s="44"/>
      <c r="M365" s="234" t="s">
        <v>1</v>
      </c>
      <c r="N365" s="235" t="s">
        <v>43</v>
      </c>
      <c r="O365" s="91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6">
        <f>S365*H365</f>
        <v>0</v>
      </c>
      <c r="U365" s="237" t="s">
        <v>1</v>
      </c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8" t="s">
        <v>168</v>
      </c>
      <c r="AT365" s="238" t="s">
        <v>164</v>
      </c>
      <c r="AU365" s="238" t="s">
        <v>88</v>
      </c>
      <c r="AY365" s="17" t="s">
        <v>162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7" t="s">
        <v>86</v>
      </c>
      <c r="BK365" s="239">
        <f>ROUND(I365*H365,2)</f>
        <v>0</v>
      </c>
      <c r="BL365" s="17" t="s">
        <v>168</v>
      </c>
      <c r="BM365" s="238" t="s">
        <v>2356</v>
      </c>
    </row>
    <row r="366" s="2" customFormat="1" ht="37.8" customHeight="1">
      <c r="A366" s="38"/>
      <c r="B366" s="39"/>
      <c r="C366" s="226" t="s">
        <v>1299</v>
      </c>
      <c r="D366" s="226" t="s">
        <v>164</v>
      </c>
      <c r="E366" s="227" t="s">
        <v>2357</v>
      </c>
      <c r="F366" s="228" t="s">
        <v>2358</v>
      </c>
      <c r="G366" s="229" t="s">
        <v>256</v>
      </c>
      <c r="H366" s="230">
        <v>7</v>
      </c>
      <c r="I366" s="231"/>
      <c r="J366" s="232">
        <f>ROUND(I366*H366,2)</f>
        <v>0</v>
      </c>
      <c r="K366" s="233"/>
      <c r="L366" s="44"/>
      <c r="M366" s="234" t="s">
        <v>1</v>
      </c>
      <c r="N366" s="235" t="s">
        <v>43</v>
      </c>
      <c r="O366" s="91"/>
      <c r="P366" s="236">
        <f>O366*H366</f>
        <v>0</v>
      </c>
      <c r="Q366" s="236">
        <v>0.034799999999999998</v>
      </c>
      <c r="R366" s="236">
        <f>Q366*H366</f>
        <v>0.24359999999999998</v>
      </c>
      <c r="S366" s="236">
        <v>0</v>
      </c>
      <c r="T366" s="236">
        <f>S366*H366</f>
        <v>0</v>
      </c>
      <c r="U366" s="237" t="s">
        <v>1</v>
      </c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8" t="s">
        <v>238</v>
      </c>
      <c r="AT366" s="238" t="s">
        <v>164</v>
      </c>
      <c r="AU366" s="238" t="s">
        <v>88</v>
      </c>
      <c r="AY366" s="17" t="s">
        <v>162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7" t="s">
        <v>86</v>
      </c>
      <c r="BK366" s="239">
        <f>ROUND(I366*H366,2)</f>
        <v>0</v>
      </c>
      <c r="BL366" s="17" t="s">
        <v>238</v>
      </c>
      <c r="BM366" s="238" t="s">
        <v>2359</v>
      </c>
    </row>
    <row r="367" s="13" customFormat="1">
      <c r="A367" s="13"/>
      <c r="B367" s="240"/>
      <c r="C367" s="241"/>
      <c r="D367" s="242" t="s">
        <v>178</v>
      </c>
      <c r="E367" s="243" t="s">
        <v>1</v>
      </c>
      <c r="F367" s="244" t="s">
        <v>2360</v>
      </c>
      <c r="G367" s="241"/>
      <c r="H367" s="245">
        <v>2</v>
      </c>
      <c r="I367" s="246"/>
      <c r="J367" s="241"/>
      <c r="K367" s="241"/>
      <c r="L367" s="247"/>
      <c r="M367" s="248"/>
      <c r="N367" s="249"/>
      <c r="O367" s="249"/>
      <c r="P367" s="249"/>
      <c r="Q367" s="249"/>
      <c r="R367" s="249"/>
      <c r="S367" s="249"/>
      <c r="T367" s="249"/>
      <c r="U367" s="250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178</v>
      </c>
      <c r="AU367" s="251" t="s">
        <v>88</v>
      </c>
      <c r="AV367" s="13" t="s">
        <v>88</v>
      </c>
      <c r="AW367" s="13" t="s">
        <v>34</v>
      </c>
      <c r="AX367" s="13" t="s">
        <v>78</v>
      </c>
      <c r="AY367" s="251" t="s">
        <v>162</v>
      </c>
    </row>
    <row r="368" s="13" customFormat="1">
      <c r="A368" s="13"/>
      <c r="B368" s="240"/>
      <c r="C368" s="241"/>
      <c r="D368" s="242" t="s">
        <v>178</v>
      </c>
      <c r="E368" s="243" t="s">
        <v>1</v>
      </c>
      <c r="F368" s="244" t="s">
        <v>2361</v>
      </c>
      <c r="G368" s="241"/>
      <c r="H368" s="245">
        <v>3</v>
      </c>
      <c r="I368" s="246"/>
      <c r="J368" s="241"/>
      <c r="K368" s="241"/>
      <c r="L368" s="247"/>
      <c r="M368" s="248"/>
      <c r="N368" s="249"/>
      <c r="O368" s="249"/>
      <c r="P368" s="249"/>
      <c r="Q368" s="249"/>
      <c r="R368" s="249"/>
      <c r="S368" s="249"/>
      <c r="T368" s="249"/>
      <c r="U368" s="250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1" t="s">
        <v>178</v>
      </c>
      <c r="AU368" s="251" t="s">
        <v>88</v>
      </c>
      <c r="AV368" s="13" t="s">
        <v>88</v>
      </c>
      <c r="AW368" s="13" t="s">
        <v>34</v>
      </c>
      <c r="AX368" s="13" t="s">
        <v>78</v>
      </c>
      <c r="AY368" s="251" t="s">
        <v>162</v>
      </c>
    </row>
    <row r="369" s="13" customFormat="1">
      <c r="A369" s="13"/>
      <c r="B369" s="240"/>
      <c r="C369" s="241"/>
      <c r="D369" s="242" t="s">
        <v>178</v>
      </c>
      <c r="E369" s="243" t="s">
        <v>1</v>
      </c>
      <c r="F369" s="244" t="s">
        <v>2362</v>
      </c>
      <c r="G369" s="241"/>
      <c r="H369" s="245">
        <v>2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49"/>
      <c r="U369" s="250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178</v>
      </c>
      <c r="AU369" s="251" t="s">
        <v>88</v>
      </c>
      <c r="AV369" s="13" t="s">
        <v>88</v>
      </c>
      <c r="AW369" s="13" t="s">
        <v>34</v>
      </c>
      <c r="AX369" s="13" t="s">
        <v>78</v>
      </c>
      <c r="AY369" s="251" t="s">
        <v>162</v>
      </c>
    </row>
    <row r="370" s="14" customFormat="1">
      <c r="A370" s="14"/>
      <c r="B370" s="263"/>
      <c r="C370" s="264"/>
      <c r="D370" s="242" t="s">
        <v>178</v>
      </c>
      <c r="E370" s="265" t="s">
        <v>1</v>
      </c>
      <c r="F370" s="266" t="s">
        <v>320</v>
      </c>
      <c r="G370" s="264"/>
      <c r="H370" s="267">
        <v>7</v>
      </c>
      <c r="I370" s="268"/>
      <c r="J370" s="264"/>
      <c r="K370" s="264"/>
      <c r="L370" s="269"/>
      <c r="M370" s="270"/>
      <c r="N370" s="271"/>
      <c r="O370" s="271"/>
      <c r="P370" s="271"/>
      <c r="Q370" s="271"/>
      <c r="R370" s="271"/>
      <c r="S370" s="271"/>
      <c r="T370" s="271"/>
      <c r="U370" s="272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3" t="s">
        <v>178</v>
      </c>
      <c r="AU370" s="273" t="s">
        <v>88</v>
      </c>
      <c r="AV370" s="14" t="s">
        <v>168</v>
      </c>
      <c r="AW370" s="14" t="s">
        <v>34</v>
      </c>
      <c r="AX370" s="14" t="s">
        <v>86</v>
      </c>
      <c r="AY370" s="273" t="s">
        <v>162</v>
      </c>
    </row>
    <row r="371" s="2" customFormat="1" ht="37.8" customHeight="1">
      <c r="A371" s="38"/>
      <c r="B371" s="39"/>
      <c r="C371" s="226" t="s">
        <v>1303</v>
      </c>
      <c r="D371" s="226" t="s">
        <v>164</v>
      </c>
      <c r="E371" s="227" t="s">
        <v>2363</v>
      </c>
      <c r="F371" s="228" t="s">
        <v>2364</v>
      </c>
      <c r="G371" s="229" t="s">
        <v>256</v>
      </c>
      <c r="H371" s="230">
        <v>2</v>
      </c>
      <c r="I371" s="231"/>
      <c r="J371" s="232">
        <f>ROUND(I371*H371,2)</f>
        <v>0</v>
      </c>
      <c r="K371" s="233"/>
      <c r="L371" s="44"/>
      <c r="M371" s="234" t="s">
        <v>1</v>
      </c>
      <c r="N371" s="235" t="s">
        <v>43</v>
      </c>
      <c r="O371" s="91"/>
      <c r="P371" s="236">
        <f>O371*H371</f>
        <v>0</v>
      </c>
      <c r="Q371" s="236">
        <v>0.041320000000000003</v>
      </c>
      <c r="R371" s="236">
        <f>Q371*H371</f>
        <v>0.082640000000000005</v>
      </c>
      <c r="S371" s="236">
        <v>0</v>
      </c>
      <c r="T371" s="236">
        <f>S371*H371</f>
        <v>0</v>
      </c>
      <c r="U371" s="237" t="s">
        <v>1</v>
      </c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8" t="s">
        <v>238</v>
      </c>
      <c r="AT371" s="238" t="s">
        <v>164</v>
      </c>
      <c r="AU371" s="238" t="s">
        <v>88</v>
      </c>
      <c r="AY371" s="17" t="s">
        <v>162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7" t="s">
        <v>86</v>
      </c>
      <c r="BK371" s="239">
        <f>ROUND(I371*H371,2)</f>
        <v>0</v>
      </c>
      <c r="BL371" s="17" t="s">
        <v>238</v>
      </c>
      <c r="BM371" s="238" t="s">
        <v>2365</v>
      </c>
    </row>
    <row r="372" s="13" customFormat="1">
      <c r="A372" s="13"/>
      <c r="B372" s="240"/>
      <c r="C372" s="241"/>
      <c r="D372" s="242" t="s">
        <v>178</v>
      </c>
      <c r="E372" s="243" t="s">
        <v>1</v>
      </c>
      <c r="F372" s="244" t="s">
        <v>2366</v>
      </c>
      <c r="G372" s="241"/>
      <c r="H372" s="245">
        <v>2</v>
      </c>
      <c r="I372" s="246"/>
      <c r="J372" s="241"/>
      <c r="K372" s="241"/>
      <c r="L372" s="247"/>
      <c r="M372" s="248"/>
      <c r="N372" s="249"/>
      <c r="O372" s="249"/>
      <c r="P372" s="249"/>
      <c r="Q372" s="249"/>
      <c r="R372" s="249"/>
      <c r="S372" s="249"/>
      <c r="T372" s="249"/>
      <c r="U372" s="250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1" t="s">
        <v>178</v>
      </c>
      <c r="AU372" s="251" t="s">
        <v>88</v>
      </c>
      <c r="AV372" s="13" t="s">
        <v>88</v>
      </c>
      <c r="AW372" s="13" t="s">
        <v>34</v>
      </c>
      <c r="AX372" s="13" t="s">
        <v>86</v>
      </c>
      <c r="AY372" s="251" t="s">
        <v>162</v>
      </c>
    </row>
    <row r="373" s="2" customFormat="1" ht="37.8" customHeight="1">
      <c r="A373" s="38"/>
      <c r="B373" s="39"/>
      <c r="C373" s="226" t="s">
        <v>1306</v>
      </c>
      <c r="D373" s="226" t="s">
        <v>164</v>
      </c>
      <c r="E373" s="227" t="s">
        <v>2367</v>
      </c>
      <c r="F373" s="228" t="s">
        <v>2368</v>
      </c>
      <c r="G373" s="229" t="s">
        <v>256</v>
      </c>
      <c r="H373" s="230">
        <v>2</v>
      </c>
      <c r="I373" s="231"/>
      <c r="J373" s="232">
        <f>ROUND(I373*H373,2)</f>
        <v>0</v>
      </c>
      <c r="K373" s="233"/>
      <c r="L373" s="44"/>
      <c r="M373" s="234" t="s">
        <v>1</v>
      </c>
      <c r="N373" s="235" t="s">
        <v>43</v>
      </c>
      <c r="O373" s="91"/>
      <c r="P373" s="236">
        <f>O373*H373</f>
        <v>0</v>
      </c>
      <c r="Q373" s="236">
        <v>0.047840000000000001</v>
      </c>
      <c r="R373" s="236">
        <f>Q373*H373</f>
        <v>0.095680000000000001</v>
      </c>
      <c r="S373" s="236">
        <v>0</v>
      </c>
      <c r="T373" s="236">
        <f>S373*H373</f>
        <v>0</v>
      </c>
      <c r="U373" s="237" t="s">
        <v>1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238</v>
      </c>
      <c r="AT373" s="238" t="s">
        <v>164</v>
      </c>
      <c r="AU373" s="238" t="s">
        <v>88</v>
      </c>
      <c r="AY373" s="17" t="s">
        <v>162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86</v>
      </c>
      <c r="BK373" s="239">
        <f>ROUND(I373*H373,2)</f>
        <v>0</v>
      </c>
      <c r="BL373" s="17" t="s">
        <v>238</v>
      </c>
      <c r="BM373" s="238" t="s">
        <v>2369</v>
      </c>
    </row>
    <row r="374" s="13" customFormat="1">
      <c r="A374" s="13"/>
      <c r="B374" s="240"/>
      <c r="C374" s="241"/>
      <c r="D374" s="242" t="s">
        <v>178</v>
      </c>
      <c r="E374" s="243" t="s">
        <v>1</v>
      </c>
      <c r="F374" s="244" t="s">
        <v>2370</v>
      </c>
      <c r="G374" s="241"/>
      <c r="H374" s="245">
        <v>2</v>
      </c>
      <c r="I374" s="246"/>
      <c r="J374" s="241"/>
      <c r="K374" s="241"/>
      <c r="L374" s="247"/>
      <c r="M374" s="248"/>
      <c r="N374" s="249"/>
      <c r="O374" s="249"/>
      <c r="P374" s="249"/>
      <c r="Q374" s="249"/>
      <c r="R374" s="249"/>
      <c r="S374" s="249"/>
      <c r="T374" s="249"/>
      <c r="U374" s="250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1" t="s">
        <v>178</v>
      </c>
      <c r="AU374" s="251" t="s">
        <v>88</v>
      </c>
      <c r="AV374" s="13" t="s">
        <v>88</v>
      </c>
      <c r="AW374" s="13" t="s">
        <v>34</v>
      </c>
      <c r="AX374" s="13" t="s">
        <v>86</v>
      </c>
      <c r="AY374" s="251" t="s">
        <v>162</v>
      </c>
    </row>
    <row r="375" s="2" customFormat="1" ht="37.8" customHeight="1">
      <c r="A375" s="38"/>
      <c r="B375" s="39"/>
      <c r="C375" s="226" t="s">
        <v>1308</v>
      </c>
      <c r="D375" s="226" t="s">
        <v>164</v>
      </c>
      <c r="E375" s="227" t="s">
        <v>2371</v>
      </c>
      <c r="F375" s="228" t="s">
        <v>2372</v>
      </c>
      <c r="G375" s="229" t="s">
        <v>256</v>
      </c>
      <c r="H375" s="230">
        <v>1</v>
      </c>
      <c r="I375" s="231"/>
      <c r="J375" s="232">
        <f>ROUND(I375*H375,2)</f>
        <v>0</v>
      </c>
      <c r="K375" s="233"/>
      <c r="L375" s="44"/>
      <c r="M375" s="234" t="s">
        <v>1</v>
      </c>
      <c r="N375" s="235" t="s">
        <v>43</v>
      </c>
      <c r="O375" s="91"/>
      <c r="P375" s="236">
        <f>O375*H375</f>
        <v>0</v>
      </c>
      <c r="Q375" s="236">
        <v>0.068500000000000005</v>
      </c>
      <c r="R375" s="236">
        <f>Q375*H375</f>
        <v>0.068500000000000005</v>
      </c>
      <c r="S375" s="236">
        <v>0</v>
      </c>
      <c r="T375" s="236">
        <f>S375*H375</f>
        <v>0</v>
      </c>
      <c r="U375" s="237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8" t="s">
        <v>238</v>
      </c>
      <c r="AT375" s="238" t="s">
        <v>164</v>
      </c>
      <c r="AU375" s="238" t="s">
        <v>88</v>
      </c>
      <c r="AY375" s="17" t="s">
        <v>162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7" t="s">
        <v>86</v>
      </c>
      <c r="BK375" s="239">
        <f>ROUND(I375*H375,2)</f>
        <v>0</v>
      </c>
      <c r="BL375" s="17" t="s">
        <v>238</v>
      </c>
      <c r="BM375" s="238" t="s">
        <v>2373</v>
      </c>
    </row>
    <row r="376" s="13" customFormat="1">
      <c r="A376" s="13"/>
      <c r="B376" s="240"/>
      <c r="C376" s="241"/>
      <c r="D376" s="242" t="s">
        <v>178</v>
      </c>
      <c r="E376" s="243" t="s">
        <v>1</v>
      </c>
      <c r="F376" s="244" t="s">
        <v>2374</v>
      </c>
      <c r="G376" s="241"/>
      <c r="H376" s="245">
        <v>1</v>
      </c>
      <c r="I376" s="246"/>
      <c r="J376" s="241"/>
      <c r="K376" s="241"/>
      <c r="L376" s="247"/>
      <c r="M376" s="248"/>
      <c r="N376" s="249"/>
      <c r="O376" s="249"/>
      <c r="P376" s="249"/>
      <c r="Q376" s="249"/>
      <c r="R376" s="249"/>
      <c r="S376" s="249"/>
      <c r="T376" s="249"/>
      <c r="U376" s="250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178</v>
      </c>
      <c r="AU376" s="251" t="s">
        <v>88</v>
      </c>
      <c r="AV376" s="13" t="s">
        <v>88</v>
      </c>
      <c r="AW376" s="13" t="s">
        <v>34</v>
      </c>
      <c r="AX376" s="13" t="s">
        <v>86</v>
      </c>
      <c r="AY376" s="251" t="s">
        <v>162</v>
      </c>
    </row>
    <row r="377" s="2" customFormat="1" ht="37.8" customHeight="1">
      <c r="A377" s="38"/>
      <c r="B377" s="39"/>
      <c r="C377" s="226" t="s">
        <v>1312</v>
      </c>
      <c r="D377" s="226" t="s">
        <v>164</v>
      </c>
      <c r="E377" s="227" t="s">
        <v>2375</v>
      </c>
      <c r="F377" s="228" t="s">
        <v>2376</v>
      </c>
      <c r="G377" s="229" t="s">
        <v>256</v>
      </c>
      <c r="H377" s="230">
        <v>1</v>
      </c>
      <c r="I377" s="231"/>
      <c r="J377" s="232">
        <f>ROUND(I377*H377,2)</f>
        <v>0</v>
      </c>
      <c r="K377" s="233"/>
      <c r="L377" s="44"/>
      <c r="M377" s="234" t="s">
        <v>1</v>
      </c>
      <c r="N377" s="235" t="s">
        <v>43</v>
      </c>
      <c r="O377" s="91"/>
      <c r="P377" s="236">
        <f>O377*H377</f>
        <v>0</v>
      </c>
      <c r="Q377" s="236">
        <v>0.034540000000000001</v>
      </c>
      <c r="R377" s="236">
        <f>Q377*H377</f>
        <v>0.034540000000000001</v>
      </c>
      <c r="S377" s="236">
        <v>0</v>
      </c>
      <c r="T377" s="236">
        <f>S377*H377</f>
        <v>0</v>
      </c>
      <c r="U377" s="237" t="s">
        <v>1</v>
      </c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8" t="s">
        <v>238</v>
      </c>
      <c r="AT377" s="238" t="s">
        <v>164</v>
      </c>
      <c r="AU377" s="238" t="s">
        <v>88</v>
      </c>
      <c r="AY377" s="17" t="s">
        <v>162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7" t="s">
        <v>86</v>
      </c>
      <c r="BK377" s="239">
        <f>ROUND(I377*H377,2)</f>
        <v>0</v>
      </c>
      <c r="BL377" s="17" t="s">
        <v>238</v>
      </c>
      <c r="BM377" s="238" t="s">
        <v>2377</v>
      </c>
    </row>
    <row r="378" s="13" customFormat="1">
      <c r="A378" s="13"/>
      <c r="B378" s="240"/>
      <c r="C378" s="241"/>
      <c r="D378" s="242" t="s">
        <v>178</v>
      </c>
      <c r="E378" s="243" t="s">
        <v>1</v>
      </c>
      <c r="F378" s="244" t="s">
        <v>2378</v>
      </c>
      <c r="G378" s="241"/>
      <c r="H378" s="245">
        <v>1</v>
      </c>
      <c r="I378" s="246"/>
      <c r="J378" s="241"/>
      <c r="K378" s="241"/>
      <c r="L378" s="247"/>
      <c r="M378" s="248"/>
      <c r="N378" s="249"/>
      <c r="O378" s="249"/>
      <c r="P378" s="249"/>
      <c r="Q378" s="249"/>
      <c r="R378" s="249"/>
      <c r="S378" s="249"/>
      <c r="T378" s="249"/>
      <c r="U378" s="250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1" t="s">
        <v>178</v>
      </c>
      <c r="AU378" s="251" t="s">
        <v>88</v>
      </c>
      <c r="AV378" s="13" t="s">
        <v>88</v>
      </c>
      <c r="AW378" s="13" t="s">
        <v>34</v>
      </c>
      <c r="AX378" s="13" t="s">
        <v>86</v>
      </c>
      <c r="AY378" s="251" t="s">
        <v>162</v>
      </c>
    </row>
    <row r="379" s="2" customFormat="1" ht="24.15" customHeight="1">
      <c r="A379" s="38"/>
      <c r="B379" s="39"/>
      <c r="C379" s="226" t="s">
        <v>1316</v>
      </c>
      <c r="D379" s="226" t="s">
        <v>164</v>
      </c>
      <c r="E379" s="227" t="s">
        <v>2379</v>
      </c>
      <c r="F379" s="228" t="s">
        <v>2380</v>
      </c>
      <c r="G379" s="229" t="s">
        <v>205</v>
      </c>
      <c r="H379" s="230">
        <v>0.84999999999999998</v>
      </c>
      <c r="I379" s="231"/>
      <c r="J379" s="232">
        <f>ROUND(I379*H379,2)</f>
        <v>0</v>
      </c>
      <c r="K379" s="233"/>
      <c r="L379" s="44"/>
      <c r="M379" s="234" t="s">
        <v>1</v>
      </c>
      <c r="N379" s="235" t="s">
        <v>43</v>
      </c>
      <c r="O379" s="91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6">
        <f>S379*H379</f>
        <v>0</v>
      </c>
      <c r="U379" s="237" t="s">
        <v>1</v>
      </c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238</v>
      </c>
      <c r="AT379" s="238" t="s">
        <v>164</v>
      </c>
      <c r="AU379" s="238" t="s">
        <v>88</v>
      </c>
      <c r="AY379" s="17" t="s">
        <v>162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86</v>
      </c>
      <c r="BK379" s="239">
        <f>ROUND(I379*H379,2)</f>
        <v>0</v>
      </c>
      <c r="BL379" s="17" t="s">
        <v>238</v>
      </c>
      <c r="BM379" s="238" t="s">
        <v>2381</v>
      </c>
    </row>
    <row r="380" s="2" customFormat="1" ht="24.15" customHeight="1">
      <c r="A380" s="38"/>
      <c r="B380" s="39"/>
      <c r="C380" s="226" t="s">
        <v>1320</v>
      </c>
      <c r="D380" s="226" t="s">
        <v>164</v>
      </c>
      <c r="E380" s="227" t="s">
        <v>2382</v>
      </c>
      <c r="F380" s="228" t="s">
        <v>2383</v>
      </c>
      <c r="G380" s="229" t="s">
        <v>414</v>
      </c>
      <c r="H380" s="278"/>
      <c r="I380" s="231"/>
      <c r="J380" s="232">
        <f>ROUND(I380*H380,2)</f>
        <v>0</v>
      </c>
      <c r="K380" s="233"/>
      <c r="L380" s="44"/>
      <c r="M380" s="234" t="s">
        <v>1</v>
      </c>
      <c r="N380" s="235" t="s">
        <v>43</v>
      </c>
      <c r="O380" s="91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6">
        <f>S380*H380</f>
        <v>0</v>
      </c>
      <c r="U380" s="237" t="s">
        <v>1</v>
      </c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8" t="s">
        <v>238</v>
      </c>
      <c r="AT380" s="238" t="s">
        <v>164</v>
      </c>
      <c r="AU380" s="238" t="s">
        <v>88</v>
      </c>
      <c r="AY380" s="17" t="s">
        <v>162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7" t="s">
        <v>86</v>
      </c>
      <c r="BK380" s="239">
        <f>ROUND(I380*H380,2)</f>
        <v>0</v>
      </c>
      <c r="BL380" s="17" t="s">
        <v>238</v>
      </c>
      <c r="BM380" s="238" t="s">
        <v>2384</v>
      </c>
    </row>
    <row r="381" s="12" customFormat="1" ht="22.8" customHeight="1">
      <c r="A381" s="12"/>
      <c r="B381" s="210"/>
      <c r="C381" s="211"/>
      <c r="D381" s="212" t="s">
        <v>77</v>
      </c>
      <c r="E381" s="224" t="s">
        <v>2385</v>
      </c>
      <c r="F381" s="224" t="s">
        <v>2386</v>
      </c>
      <c r="G381" s="211"/>
      <c r="H381" s="211"/>
      <c r="I381" s="214"/>
      <c r="J381" s="225">
        <f>BK381</f>
        <v>0</v>
      </c>
      <c r="K381" s="211"/>
      <c r="L381" s="216"/>
      <c r="M381" s="217"/>
      <c r="N381" s="218"/>
      <c r="O381" s="218"/>
      <c r="P381" s="219">
        <f>SUM(P382:P384)</f>
        <v>0</v>
      </c>
      <c r="Q381" s="218"/>
      <c r="R381" s="219">
        <f>SUM(R382:R384)</f>
        <v>0</v>
      </c>
      <c r="S381" s="218"/>
      <c r="T381" s="219">
        <f>SUM(T382:T384)</f>
        <v>0</v>
      </c>
      <c r="U381" s="220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21" t="s">
        <v>88</v>
      </c>
      <c r="AT381" s="222" t="s">
        <v>77</v>
      </c>
      <c r="AU381" s="222" t="s">
        <v>86</v>
      </c>
      <c r="AY381" s="221" t="s">
        <v>162</v>
      </c>
      <c r="BK381" s="223">
        <f>SUM(BK382:BK384)</f>
        <v>0</v>
      </c>
    </row>
    <row r="382" s="2" customFormat="1" ht="14.4" customHeight="1">
      <c r="A382" s="38"/>
      <c r="B382" s="39"/>
      <c r="C382" s="226" t="s">
        <v>1324</v>
      </c>
      <c r="D382" s="226" t="s">
        <v>164</v>
      </c>
      <c r="E382" s="227" t="s">
        <v>2387</v>
      </c>
      <c r="F382" s="228" t="s">
        <v>2388</v>
      </c>
      <c r="G382" s="229" t="s">
        <v>2389</v>
      </c>
      <c r="H382" s="230">
        <v>24</v>
      </c>
      <c r="I382" s="231"/>
      <c r="J382" s="232">
        <f>ROUND(I382*H382,2)</f>
        <v>0</v>
      </c>
      <c r="K382" s="233"/>
      <c r="L382" s="44"/>
      <c r="M382" s="234" t="s">
        <v>1</v>
      </c>
      <c r="N382" s="235" t="s">
        <v>43</v>
      </c>
      <c r="O382" s="91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6">
        <f>S382*H382</f>
        <v>0</v>
      </c>
      <c r="U382" s="237" t="s">
        <v>1</v>
      </c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8" t="s">
        <v>238</v>
      </c>
      <c r="AT382" s="238" t="s">
        <v>164</v>
      </c>
      <c r="AU382" s="238" t="s">
        <v>88</v>
      </c>
      <c r="AY382" s="17" t="s">
        <v>162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7" t="s">
        <v>86</v>
      </c>
      <c r="BK382" s="239">
        <f>ROUND(I382*H382,2)</f>
        <v>0</v>
      </c>
      <c r="BL382" s="17" t="s">
        <v>238</v>
      </c>
      <c r="BM382" s="238" t="s">
        <v>2390</v>
      </c>
    </row>
    <row r="383" s="2" customFormat="1" ht="14.4" customHeight="1">
      <c r="A383" s="38"/>
      <c r="B383" s="39"/>
      <c r="C383" s="226" t="s">
        <v>1328</v>
      </c>
      <c r="D383" s="226" t="s">
        <v>164</v>
      </c>
      <c r="E383" s="227" t="s">
        <v>2391</v>
      </c>
      <c r="F383" s="228" t="s">
        <v>2392</v>
      </c>
      <c r="G383" s="229" t="s">
        <v>2389</v>
      </c>
      <c r="H383" s="230">
        <v>16</v>
      </c>
      <c r="I383" s="231"/>
      <c r="J383" s="232">
        <f>ROUND(I383*H383,2)</f>
        <v>0</v>
      </c>
      <c r="K383" s="233"/>
      <c r="L383" s="44"/>
      <c r="M383" s="234" t="s">
        <v>1</v>
      </c>
      <c r="N383" s="235" t="s">
        <v>43</v>
      </c>
      <c r="O383" s="91"/>
      <c r="P383" s="236">
        <f>O383*H383</f>
        <v>0</v>
      </c>
      <c r="Q383" s="236">
        <v>0</v>
      </c>
      <c r="R383" s="236">
        <f>Q383*H383</f>
        <v>0</v>
      </c>
      <c r="S383" s="236">
        <v>0</v>
      </c>
      <c r="T383" s="236">
        <f>S383*H383</f>
        <v>0</v>
      </c>
      <c r="U383" s="237" t="s">
        <v>1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8" t="s">
        <v>238</v>
      </c>
      <c r="AT383" s="238" t="s">
        <v>164</v>
      </c>
      <c r="AU383" s="238" t="s">
        <v>88</v>
      </c>
      <c r="AY383" s="17" t="s">
        <v>162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7" t="s">
        <v>86</v>
      </c>
      <c r="BK383" s="239">
        <f>ROUND(I383*H383,2)</f>
        <v>0</v>
      </c>
      <c r="BL383" s="17" t="s">
        <v>238</v>
      </c>
      <c r="BM383" s="238" t="s">
        <v>2393</v>
      </c>
    </row>
    <row r="384" s="2" customFormat="1" ht="14.4" customHeight="1">
      <c r="A384" s="38"/>
      <c r="B384" s="39"/>
      <c r="C384" s="226" t="s">
        <v>1332</v>
      </c>
      <c r="D384" s="226" t="s">
        <v>164</v>
      </c>
      <c r="E384" s="227" t="s">
        <v>2394</v>
      </c>
      <c r="F384" s="228" t="s">
        <v>2395</v>
      </c>
      <c r="G384" s="229" t="s">
        <v>2389</v>
      </c>
      <c r="H384" s="230">
        <v>8</v>
      </c>
      <c r="I384" s="231"/>
      <c r="J384" s="232">
        <f>ROUND(I384*H384,2)</f>
        <v>0</v>
      </c>
      <c r="K384" s="233"/>
      <c r="L384" s="44"/>
      <c r="M384" s="234" t="s">
        <v>1</v>
      </c>
      <c r="N384" s="235" t="s">
        <v>43</v>
      </c>
      <c r="O384" s="91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6">
        <f>S384*H384</f>
        <v>0</v>
      </c>
      <c r="U384" s="237" t="s">
        <v>1</v>
      </c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8" t="s">
        <v>238</v>
      </c>
      <c r="AT384" s="238" t="s">
        <v>164</v>
      </c>
      <c r="AU384" s="238" t="s">
        <v>88</v>
      </c>
      <c r="AY384" s="17" t="s">
        <v>162</v>
      </c>
      <c r="BE384" s="239">
        <f>IF(N384="základní",J384,0)</f>
        <v>0</v>
      </c>
      <c r="BF384" s="239">
        <f>IF(N384="snížená",J384,0)</f>
        <v>0</v>
      </c>
      <c r="BG384" s="239">
        <f>IF(N384="zákl. přenesená",J384,0)</f>
        <v>0</v>
      </c>
      <c r="BH384" s="239">
        <f>IF(N384="sníž. přenesená",J384,0)</f>
        <v>0</v>
      </c>
      <c r="BI384" s="239">
        <f>IF(N384="nulová",J384,0)</f>
        <v>0</v>
      </c>
      <c r="BJ384" s="17" t="s">
        <v>86</v>
      </c>
      <c r="BK384" s="239">
        <f>ROUND(I384*H384,2)</f>
        <v>0</v>
      </c>
      <c r="BL384" s="17" t="s">
        <v>238</v>
      </c>
      <c r="BM384" s="238" t="s">
        <v>2396</v>
      </c>
    </row>
    <row r="385" s="12" customFormat="1" ht="22.8" customHeight="1">
      <c r="A385" s="12"/>
      <c r="B385" s="210"/>
      <c r="C385" s="211"/>
      <c r="D385" s="212" t="s">
        <v>77</v>
      </c>
      <c r="E385" s="224" t="s">
        <v>517</v>
      </c>
      <c r="F385" s="224" t="s">
        <v>518</v>
      </c>
      <c r="G385" s="211"/>
      <c r="H385" s="211"/>
      <c r="I385" s="214"/>
      <c r="J385" s="225">
        <f>BK385</f>
        <v>0</v>
      </c>
      <c r="K385" s="211"/>
      <c r="L385" s="216"/>
      <c r="M385" s="217"/>
      <c r="N385" s="218"/>
      <c r="O385" s="218"/>
      <c r="P385" s="219">
        <f>SUM(P386:P390)</f>
        <v>0</v>
      </c>
      <c r="Q385" s="218"/>
      <c r="R385" s="219">
        <f>SUM(R386:R390)</f>
        <v>0</v>
      </c>
      <c r="S385" s="218"/>
      <c r="T385" s="219">
        <f>SUM(T386:T390)</f>
        <v>1.05</v>
      </c>
      <c r="U385" s="220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1" t="s">
        <v>88</v>
      </c>
      <c r="AT385" s="222" t="s">
        <v>77</v>
      </c>
      <c r="AU385" s="222" t="s">
        <v>86</v>
      </c>
      <c r="AY385" s="221" t="s">
        <v>162</v>
      </c>
      <c r="BK385" s="223">
        <f>SUM(BK386:BK390)</f>
        <v>0</v>
      </c>
    </row>
    <row r="386" s="2" customFormat="1" ht="24.15" customHeight="1">
      <c r="A386" s="38"/>
      <c r="B386" s="39"/>
      <c r="C386" s="226" t="s">
        <v>1337</v>
      </c>
      <c r="D386" s="226" t="s">
        <v>164</v>
      </c>
      <c r="E386" s="227" t="s">
        <v>2397</v>
      </c>
      <c r="F386" s="228" t="s">
        <v>2398</v>
      </c>
      <c r="G386" s="229" t="s">
        <v>167</v>
      </c>
      <c r="H386" s="230">
        <v>35</v>
      </c>
      <c r="I386" s="231"/>
      <c r="J386" s="232">
        <f>ROUND(I386*H386,2)</f>
        <v>0</v>
      </c>
      <c r="K386" s="233"/>
      <c r="L386" s="44"/>
      <c r="M386" s="234" t="s">
        <v>1</v>
      </c>
      <c r="N386" s="235" t="s">
        <v>43</v>
      </c>
      <c r="O386" s="91"/>
      <c r="P386" s="236">
        <f>O386*H386</f>
        <v>0</v>
      </c>
      <c r="Q386" s="236">
        <v>0</v>
      </c>
      <c r="R386" s="236">
        <f>Q386*H386</f>
        <v>0</v>
      </c>
      <c r="S386" s="236">
        <v>0.029999999999999999</v>
      </c>
      <c r="T386" s="236">
        <f>S386*H386</f>
        <v>1.05</v>
      </c>
      <c r="U386" s="237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8" t="s">
        <v>238</v>
      </c>
      <c r="AT386" s="238" t="s">
        <v>164</v>
      </c>
      <c r="AU386" s="238" t="s">
        <v>88</v>
      </c>
      <c r="AY386" s="17" t="s">
        <v>162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7" t="s">
        <v>86</v>
      </c>
      <c r="BK386" s="239">
        <f>ROUND(I386*H386,2)</f>
        <v>0</v>
      </c>
      <c r="BL386" s="17" t="s">
        <v>238</v>
      </c>
      <c r="BM386" s="238" t="s">
        <v>2399</v>
      </c>
    </row>
    <row r="387" s="13" customFormat="1">
      <c r="A387" s="13"/>
      <c r="B387" s="240"/>
      <c r="C387" s="241"/>
      <c r="D387" s="242" t="s">
        <v>178</v>
      </c>
      <c r="E387" s="243" t="s">
        <v>1</v>
      </c>
      <c r="F387" s="244" t="s">
        <v>2141</v>
      </c>
      <c r="G387" s="241"/>
      <c r="H387" s="245">
        <v>28</v>
      </c>
      <c r="I387" s="246"/>
      <c r="J387" s="241"/>
      <c r="K387" s="241"/>
      <c r="L387" s="247"/>
      <c r="M387" s="248"/>
      <c r="N387" s="249"/>
      <c r="O387" s="249"/>
      <c r="P387" s="249"/>
      <c r="Q387" s="249"/>
      <c r="R387" s="249"/>
      <c r="S387" s="249"/>
      <c r="T387" s="249"/>
      <c r="U387" s="250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1" t="s">
        <v>178</v>
      </c>
      <c r="AU387" s="251" t="s">
        <v>88</v>
      </c>
      <c r="AV387" s="13" t="s">
        <v>88</v>
      </c>
      <c r="AW387" s="13" t="s">
        <v>34</v>
      </c>
      <c r="AX387" s="13" t="s">
        <v>78</v>
      </c>
      <c r="AY387" s="251" t="s">
        <v>162</v>
      </c>
    </row>
    <row r="388" s="13" customFormat="1">
      <c r="A388" s="13"/>
      <c r="B388" s="240"/>
      <c r="C388" s="241"/>
      <c r="D388" s="242" t="s">
        <v>178</v>
      </c>
      <c r="E388" s="243" t="s">
        <v>1</v>
      </c>
      <c r="F388" s="244" t="s">
        <v>2142</v>
      </c>
      <c r="G388" s="241"/>
      <c r="H388" s="245">
        <v>7</v>
      </c>
      <c r="I388" s="246"/>
      <c r="J388" s="241"/>
      <c r="K388" s="241"/>
      <c r="L388" s="247"/>
      <c r="M388" s="248"/>
      <c r="N388" s="249"/>
      <c r="O388" s="249"/>
      <c r="P388" s="249"/>
      <c r="Q388" s="249"/>
      <c r="R388" s="249"/>
      <c r="S388" s="249"/>
      <c r="T388" s="249"/>
      <c r="U388" s="250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1" t="s">
        <v>178</v>
      </c>
      <c r="AU388" s="251" t="s">
        <v>88</v>
      </c>
      <c r="AV388" s="13" t="s">
        <v>88</v>
      </c>
      <c r="AW388" s="13" t="s">
        <v>34</v>
      </c>
      <c r="AX388" s="13" t="s">
        <v>78</v>
      </c>
      <c r="AY388" s="251" t="s">
        <v>162</v>
      </c>
    </row>
    <row r="389" s="14" customFormat="1">
      <c r="A389" s="14"/>
      <c r="B389" s="263"/>
      <c r="C389" s="264"/>
      <c r="D389" s="242" t="s">
        <v>178</v>
      </c>
      <c r="E389" s="265" t="s">
        <v>1</v>
      </c>
      <c r="F389" s="266" t="s">
        <v>320</v>
      </c>
      <c r="G389" s="264"/>
      <c r="H389" s="267">
        <v>35</v>
      </c>
      <c r="I389" s="268"/>
      <c r="J389" s="264"/>
      <c r="K389" s="264"/>
      <c r="L389" s="269"/>
      <c r="M389" s="270"/>
      <c r="N389" s="271"/>
      <c r="O389" s="271"/>
      <c r="P389" s="271"/>
      <c r="Q389" s="271"/>
      <c r="R389" s="271"/>
      <c r="S389" s="271"/>
      <c r="T389" s="271"/>
      <c r="U389" s="272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3" t="s">
        <v>178</v>
      </c>
      <c r="AU389" s="273" t="s">
        <v>88</v>
      </c>
      <c r="AV389" s="14" t="s">
        <v>168</v>
      </c>
      <c r="AW389" s="14" t="s">
        <v>34</v>
      </c>
      <c r="AX389" s="14" t="s">
        <v>86</v>
      </c>
      <c r="AY389" s="273" t="s">
        <v>162</v>
      </c>
    </row>
    <row r="390" s="2" customFormat="1" ht="24.15" customHeight="1">
      <c r="A390" s="38"/>
      <c r="B390" s="39"/>
      <c r="C390" s="226" t="s">
        <v>1343</v>
      </c>
      <c r="D390" s="226" t="s">
        <v>164</v>
      </c>
      <c r="E390" s="227" t="s">
        <v>804</v>
      </c>
      <c r="F390" s="228" t="s">
        <v>805</v>
      </c>
      <c r="G390" s="229" t="s">
        <v>414</v>
      </c>
      <c r="H390" s="278"/>
      <c r="I390" s="231"/>
      <c r="J390" s="232">
        <f>ROUND(I390*H390,2)</f>
        <v>0</v>
      </c>
      <c r="K390" s="233"/>
      <c r="L390" s="44"/>
      <c r="M390" s="234" t="s">
        <v>1</v>
      </c>
      <c r="N390" s="235" t="s">
        <v>43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6">
        <f>S390*H390</f>
        <v>0</v>
      </c>
      <c r="U390" s="237" t="s">
        <v>1</v>
      </c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238</v>
      </c>
      <c r="AT390" s="238" t="s">
        <v>164</v>
      </c>
      <c r="AU390" s="238" t="s">
        <v>88</v>
      </c>
      <c r="AY390" s="17" t="s">
        <v>162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86</v>
      </c>
      <c r="BK390" s="239">
        <f>ROUND(I390*H390,2)</f>
        <v>0</v>
      </c>
      <c r="BL390" s="17" t="s">
        <v>238</v>
      </c>
      <c r="BM390" s="238" t="s">
        <v>2400</v>
      </c>
    </row>
    <row r="391" s="12" customFormat="1" ht="22.8" customHeight="1">
      <c r="A391" s="12"/>
      <c r="B391" s="210"/>
      <c r="C391" s="211"/>
      <c r="D391" s="212" t="s">
        <v>77</v>
      </c>
      <c r="E391" s="224" t="s">
        <v>1972</v>
      </c>
      <c r="F391" s="224" t="s">
        <v>1973</v>
      </c>
      <c r="G391" s="211"/>
      <c r="H391" s="211"/>
      <c r="I391" s="214"/>
      <c r="J391" s="225">
        <f>BK391</f>
        <v>0</v>
      </c>
      <c r="K391" s="211"/>
      <c r="L391" s="216"/>
      <c r="M391" s="217"/>
      <c r="N391" s="218"/>
      <c r="O391" s="218"/>
      <c r="P391" s="219">
        <f>SUM(P392:P405)</f>
        <v>0</v>
      </c>
      <c r="Q391" s="218"/>
      <c r="R391" s="219">
        <f>SUM(R392:R405)</f>
        <v>2.3373780000000002</v>
      </c>
      <c r="S391" s="218"/>
      <c r="T391" s="219">
        <f>SUM(T392:T405)</f>
        <v>0</v>
      </c>
      <c r="U391" s="220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1" t="s">
        <v>88</v>
      </c>
      <c r="AT391" s="222" t="s">
        <v>77</v>
      </c>
      <c r="AU391" s="222" t="s">
        <v>86</v>
      </c>
      <c r="AY391" s="221" t="s">
        <v>162</v>
      </c>
      <c r="BK391" s="223">
        <f>SUM(BK392:BK405)</f>
        <v>0</v>
      </c>
    </row>
    <row r="392" s="2" customFormat="1" ht="24.15" customHeight="1">
      <c r="A392" s="38"/>
      <c r="B392" s="39"/>
      <c r="C392" s="226" t="s">
        <v>1349</v>
      </c>
      <c r="D392" s="226" t="s">
        <v>164</v>
      </c>
      <c r="E392" s="227" t="s">
        <v>2401</v>
      </c>
      <c r="F392" s="228" t="s">
        <v>2402</v>
      </c>
      <c r="G392" s="229" t="s">
        <v>167</v>
      </c>
      <c r="H392" s="230">
        <v>136.80000000000001</v>
      </c>
      <c r="I392" s="231"/>
      <c r="J392" s="232">
        <f>ROUND(I392*H392,2)</f>
        <v>0</v>
      </c>
      <c r="K392" s="233"/>
      <c r="L392" s="44"/>
      <c r="M392" s="234" t="s">
        <v>1</v>
      </c>
      <c r="N392" s="235" t="s">
        <v>43</v>
      </c>
      <c r="O392" s="91"/>
      <c r="P392" s="236">
        <f>O392*H392</f>
        <v>0</v>
      </c>
      <c r="Q392" s="236">
        <v>0.01261</v>
      </c>
      <c r="R392" s="236">
        <f>Q392*H392</f>
        <v>1.7250480000000001</v>
      </c>
      <c r="S392" s="236">
        <v>0</v>
      </c>
      <c r="T392" s="236">
        <f>S392*H392</f>
        <v>0</v>
      </c>
      <c r="U392" s="237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238</v>
      </c>
      <c r="AT392" s="238" t="s">
        <v>164</v>
      </c>
      <c r="AU392" s="238" t="s">
        <v>88</v>
      </c>
      <c r="AY392" s="17" t="s">
        <v>162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86</v>
      </c>
      <c r="BK392" s="239">
        <f>ROUND(I392*H392,2)</f>
        <v>0</v>
      </c>
      <c r="BL392" s="17" t="s">
        <v>238</v>
      </c>
      <c r="BM392" s="238" t="s">
        <v>2403</v>
      </c>
    </row>
    <row r="393" s="13" customFormat="1">
      <c r="A393" s="13"/>
      <c r="B393" s="240"/>
      <c r="C393" s="241"/>
      <c r="D393" s="242" t="s">
        <v>178</v>
      </c>
      <c r="E393" s="243" t="s">
        <v>1</v>
      </c>
      <c r="F393" s="244" t="s">
        <v>2139</v>
      </c>
      <c r="G393" s="241"/>
      <c r="H393" s="245">
        <v>25</v>
      </c>
      <c r="I393" s="246"/>
      <c r="J393" s="241"/>
      <c r="K393" s="241"/>
      <c r="L393" s="247"/>
      <c r="M393" s="248"/>
      <c r="N393" s="249"/>
      <c r="O393" s="249"/>
      <c r="P393" s="249"/>
      <c r="Q393" s="249"/>
      <c r="R393" s="249"/>
      <c r="S393" s="249"/>
      <c r="T393" s="249"/>
      <c r="U393" s="250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1" t="s">
        <v>178</v>
      </c>
      <c r="AU393" s="251" t="s">
        <v>88</v>
      </c>
      <c r="AV393" s="13" t="s">
        <v>88</v>
      </c>
      <c r="AW393" s="13" t="s">
        <v>34</v>
      </c>
      <c r="AX393" s="13" t="s">
        <v>78</v>
      </c>
      <c r="AY393" s="251" t="s">
        <v>162</v>
      </c>
    </row>
    <row r="394" s="13" customFormat="1">
      <c r="A394" s="13"/>
      <c r="B394" s="240"/>
      <c r="C394" s="241"/>
      <c r="D394" s="242" t="s">
        <v>178</v>
      </c>
      <c r="E394" s="243" t="s">
        <v>1</v>
      </c>
      <c r="F394" s="244" t="s">
        <v>2140</v>
      </c>
      <c r="G394" s="241"/>
      <c r="H394" s="245">
        <v>24</v>
      </c>
      <c r="I394" s="246"/>
      <c r="J394" s="241"/>
      <c r="K394" s="241"/>
      <c r="L394" s="247"/>
      <c r="M394" s="248"/>
      <c r="N394" s="249"/>
      <c r="O394" s="249"/>
      <c r="P394" s="249"/>
      <c r="Q394" s="249"/>
      <c r="R394" s="249"/>
      <c r="S394" s="249"/>
      <c r="T394" s="249"/>
      <c r="U394" s="250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1" t="s">
        <v>178</v>
      </c>
      <c r="AU394" s="251" t="s">
        <v>88</v>
      </c>
      <c r="AV394" s="13" t="s">
        <v>88</v>
      </c>
      <c r="AW394" s="13" t="s">
        <v>34</v>
      </c>
      <c r="AX394" s="13" t="s">
        <v>78</v>
      </c>
      <c r="AY394" s="251" t="s">
        <v>162</v>
      </c>
    </row>
    <row r="395" s="13" customFormat="1">
      <c r="A395" s="13"/>
      <c r="B395" s="240"/>
      <c r="C395" s="241"/>
      <c r="D395" s="242" t="s">
        <v>178</v>
      </c>
      <c r="E395" s="243" t="s">
        <v>1</v>
      </c>
      <c r="F395" s="244" t="s">
        <v>2141</v>
      </c>
      <c r="G395" s="241"/>
      <c r="H395" s="245">
        <v>28</v>
      </c>
      <c r="I395" s="246"/>
      <c r="J395" s="241"/>
      <c r="K395" s="241"/>
      <c r="L395" s="247"/>
      <c r="M395" s="248"/>
      <c r="N395" s="249"/>
      <c r="O395" s="249"/>
      <c r="P395" s="249"/>
      <c r="Q395" s="249"/>
      <c r="R395" s="249"/>
      <c r="S395" s="249"/>
      <c r="T395" s="249"/>
      <c r="U395" s="250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1" t="s">
        <v>178</v>
      </c>
      <c r="AU395" s="251" t="s">
        <v>88</v>
      </c>
      <c r="AV395" s="13" t="s">
        <v>88</v>
      </c>
      <c r="AW395" s="13" t="s">
        <v>34</v>
      </c>
      <c r="AX395" s="13" t="s">
        <v>78</v>
      </c>
      <c r="AY395" s="251" t="s">
        <v>162</v>
      </c>
    </row>
    <row r="396" s="13" customFormat="1">
      <c r="A396" s="13"/>
      <c r="B396" s="240"/>
      <c r="C396" s="241"/>
      <c r="D396" s="242" t="s">
        <v>178</v>
      </c>
      <c r="E396" s="243" t="s">
        <v>1</v>
      </c>
      <c r="F396" s="244" t="s">
        <v>2142</v>
      </c>
      <c r="G396" s="241"/>
      <c r="H396" s="245">
        <v>7</v>
      </c>
      <c r="I396" s="246"/>
      <c r="J396" s="241"/>
      <c r="K396" s="241"/>
      <c r="L396" s="247"/>
      <c r="M396" s="248"/>
      <c r="N396" s="249"/>
      <c r="O396" s="249"/>
      <c r="P396" s="249"/>
      <c r="Q396" s="249"/>
      <c r="R396" s="249"/>
      <c r="S396" s="249"/>
      <c r="T396" s="249"/>
      <c r="U396" s="250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1" t="s">
        <v>178</v>
      </c>
      <c r="AU396" s="251" t="s">
        <v>88</v>
      </c>
      <c r="AV396" s="13" t="s">
        <v>88</v>
      </c>
      <c r="AW396" s="13" t="s">
        <v>34</v>
      </c>
      <c r="AX396" s="13" t="s">
        <v>78</v>
      </c>
      <c r="AY396" s="251" t="s">
        <v>162</v>
      </c>
    </row>
    <row r="397" s="13" customFormat="1">
      <c r="A397" s="13"/>
      <c r="B397" s="240"/>
      <c r="C397" s="241"/>
      <c r="D397" s="242" t="s">
        <v>178</v>
      </c>
      <c r="E397" s="243" t="s">
        <v>1</v>
      </c>
      <c r="F397" s="244" t="s">
        <v>2143</v>
      </c>
      <c r="G397" s="241"/>
      <c r="H397" s="245">
        <v>20.68</v>
      </c>
      <c r="I397" s="246"/>
      <c r="J397" s="241"/>
      <c r="K397" s="241"/>
      <c r="L397" s="247"/>
      <c r="M397" s="248"/>
      <c r="N397" s="249"/>
      <c r="O397" s="249"/>
      <c r="P397" s="249"/>
      <c r="Q397" s="249"/>
      <c r="R397" s="249"/>
      <c r="S397" s="249"/>
      <c r="T397" s="249"/>
      <c r="U397" s="250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1" t="s">
        <v>178</v>
      </c>
      <c r="AU397" s="251" t="s">
        <v>88</v>
      </c>
      <c r="AV397" s="13" t="s">
        <v>88</v>
      </c>
      <c r="AW397" s="13" t="s">
        <v>34</v>
      </c>
      <c r="AX397" s="13" t="s">
        <v>78</v>
      </c>
      <c r="AY397" s="251" t="s">
        <v>162</v>
      </c>
    </row>
    <row r="398" s="13" customFormat="1">
      <c r="A398" s="13"/>
      <c r="B398" s="240"/>
      <c r="C398" s="241"/>
      <c r="D398" s="242" t="s">
        <v>178</v>
      </c>
      <c r="E398" s="243" t="s">
        <v>1</v>
      </c>
      <c r="F398" s="244" t="s">
        <v>2144</v>
      </c>
      <c r="G398" s="241"/>
      <c r="H398" s="245">
        <v>11.44</v>
      </c>
      <c r="I398" s="246"/>
      <c r="J398" s="241"/>
      <c r="K398" s="241"/>
      <c r="L398" s="247"/>
      <c r="M398" s="248"/>
      <c r="N398" s="249"/>
      <c r="O398" s="249"/>
      <c r="P398" s="249"/>
      <c r="Q398" s="249"/>
      <c r="R398" s="249"/>
      <c r="S398" s="249"/>
      <c r="T398" s="249"/>
      <c r="U398" s="250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1" t="s">
        <v>178</v>
      </c>
      <c r="AU398" s="251" t="s">
        <v>88</v>
      </c>
      <c r="AV398" s="13" t="s">
        <v>88</v>
      </c>
      <c r="AW398" s="13" t="s">
        <v>34</v>
      </c>
      <c r="AX398" s="13" t="s">
        <v>78</v>
      </c>
      <c r="AY398" s="251" t="s">
        <v>162</v>
      </c>
    </row>
    <row r="399" s="13" customFormat="1">
      <c r="A399" s="13"/>
      <c r="B399" s="240"/>
      <c r="C399" s="241"/>
      <c r="D399" s="242" t="s">
        <v>178</v>
      </c>
      <c r="E399" s="243" t="s">
        <v>1</v>
      </c>
      <c r="F399" s="244" t="s">
        <v>2145</v>
      </c>
      <c r="G399" s="241"/>
      <c r="H399" s="245">
        <v>20.68</v>
      </c>
      <c r="I399" s="246"/>
      <c r="J399" s="241"/>
      <c r="K399" s="241"/>
      <c r="L399" s="247"/>
      <c r="M399" s="248"/>
      <c r="N399" s="249"/>
      <c r="O399" s="249"/>
      <c r="P399" s="249"/>
      <c r="Q399" s="249"/>
      <c r="R399" s="249"/>
      <c r="S399" s="249"/>
      <c r="T399" s="249"/>
      <c r="U399" s="250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178</v>
      </c>
      <c r="AU399" s="251" t="s">
        <v>88</v>
      </c>
      <c r="AV399" s="13" t="s">
        <v>88</v>
      </c>
      <c r="AW399" s="13" t="s">
        <v>34</v>
      </c>
      <c r="AX399" s="13" t="s">
        <v>78</v>
      </c>
      <c r="AY399" s="251" t="s">
        <v>162</v>
      </c>
    </row>
    <row r="400" s="14" customFormat="1">
      <c r="A400" s="14"/>
      <c r="B400" s="263"/>
      <c r="C400" s="264"/>
      <c r="D400" s="242" t="s">
        <v>178</v>
      </c>
      <c r="E400" s="265" t="s">
        <v>1</v>
      </c>
      <c r="F400" s="266" t="s">
        <v>320</v>
      </c>
      <c r="G400" s="264"/>
      <c r="H400" s="267">
        <v>136.80000000000001</v>
      </c>
      <c r="I400" s="268"/>
      <c r="J400" s="264"/>
      <c r="K400" s="264"/>
      <c r="L400" s="269"/>
      <c r="M400" s="270"/>
      <c r="N400" s="271"/>
      <c r="O400" s="271"/>
      <c r="P400" s="271"/>
      <c r="Q400" s="271"/>
      <c r="R400" s="271"/>
      <c r="S400" s="271"/>
      <c r="T400" s="271"/>
      <c r="U400" s="272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3" t="s">
        <v>178</v>
      </c>
      <c r="AU400" s="273" t="s">
        <v>88</v>
      </c>
      <c r="AV400" s="14" t="s">
        <v>168</v>
      </c>
      <c r="AW400" s="14" t="s">
        <v>34</v>
      </c>
      <c r="AX400" s="14" t="s">
        <v>86</v>
      </c>
      <c r="AY400" s="273" t="s">
        <v>162</v>
      </c>
    </row>
    <row r="401" s="2" customFormat="1" ht="24.15" customHeight="1">
      <c r="A401" s="38"/>
      <c r="B401" s="39"/>
      <c r="C401" s="226" t="s">
        <v>1353</v>
      </c>
      <c r="D401" s="226" t="s">
        <v>164</v>
      </c>
      <c r="E401" s="227" t="s">
        <v>2404</v>
      </c>
      <c r="F401" s="228" t="s">
        <v>2405</v>
      </c>
      <c r="G401" s="229" t="s">
        <v>167</v>
      </c>
      <c r="H401" s="230">
        <v>34.439999999999998</v>
      </c>
      <c r="I401" s="231"/>
      <c r="J401" s="232">
        <f>ROUND(I401*H401,2)</f>
        <v>0</v>
      </c>
      <c r="K401" s="233"/>
      <c r="L401" s="44"/>
      <c r="M401" s="234" t="s">
        <v>1</v>
      </c>
      <c r="N401" s="235" t="s">
        <v>43</v>
      </c>
      <c r="O401" s="91"/>
      <c r="P401" s="236">
        <f>O401*H401</f>
        <v>0</v>
      </c>
      <c r="Q401" s="236">
        <v>0.016150000000000001</v>
      </c>
      <c r="R401" s="236">
        <f>Q401*H401</f>
        <v>0.55620599999999998</v>
      </c>
      <c r="S401" s="236">
        <v>0</v>
      </c>
      <c r="T401" s="236">
        <f>S401*H401</f>
        <v>0</v>
      </c>
      <c r="U401" s="237" t="s">
        <v>1</v>
      </c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238</v>
      </c>
      <c r="AT401" s="238" t="s">
        <v>164</v>
      </c>
      <c r="AU401" s="238" t="s">
        <v>88</v>
      </c>
      <c r="AY401" s="17" t="s">
        <v>162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86</v>
      </c>
      <c r="BK401" s="239">
        <f>ROUND(I401*H401,2)</f>
        <v>0</v>
      </c>
      <c r="BL401" s="17" t="s">
        <v>238</v>
      </c>
      <c r="BM401" s="238" t="s">
        <v>2406</v>
      </c>
    </row>
    <row r="402" s="13" customFormat="1">
      <c r="A402" s="13"/>
      <c r="B402" s="240"/>
      <c r="C402" s="241"/>
      <c r="D402" s="242" t="s">
        <v>178</v>
      </c>
      <c r="E402" s="243" t="s">
        <v>1</v>
      </c>
      <c r="F402" s="244" t="s">
        <v>2146</v>
      </c>
      <c r="G402" s="241"/>
      <c r="H402" s="245">
        <v>34.439999999999998</v>
      </c>
      <c r="I402" s="246"/>
      <c r="J402" s="241"/>
      <c r="K402" s="241"/>
      <c r="L402" s="247"/>
      <c r="M402" s="248"/>
      <c r="N402" s="249"/>
      <c r="O402" s="249"/>
      <c r="P402" s="249"/>
      <c r="Q402" s="249"/>
      <c r="R402" s="249"/>
      <c r="S402" s="249"/>
      <c r="T402" s="249"/>
      <c r="U402" s="250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1" t="s">
        <v>178</v>
      </c>
      <c r="AU402" s="251" t="s">
        <v>88</v>
      </c>
      <c r="AV402" s="13" t="s">
        <v>88</v>
      </c>
      <c r="AW402" s="13" t="s">
        <v>34</v>
      </c>
      <c r="AX402" s="13" t="s">
        <v>86</v>
      </c>
      <c r="AY402" s="251" t="s">
        <v>162</v>
      </c>
    </row>
    <row r="403" s="2" customFormat="1" ht="24.15" customHeight="1">
      <c r="A403" s="38"/>
      <c r="B403" s="39"/>
      <c r="C403" s="226" t="s">
        <v>1359</v>
      </c>
      <c r="D403" s="226" t="s">
        <v>164</v>
      </c>
      <c r="E403" s="227" t="s">
        <v>1977</v>
      </c>
      <c r="F403" s="228" t="s">
        <v>1978</v>
      </c>
      <c r="G403" s="229" t="s">
        <v>266</v>
      </c>
      <c r="H403" s="230">
        <v>150</v>
      </c>
      <c r="I403" s="231"/>
      <c r="J403" s="232">
        <f>ROUND(I403*H403,2)</f>
        <v>0</v>
      </c>
      <c r="K403" s="233"/>
      <c r="L403" s="44"/>
      <c r="M403" s="234" t="s">
        <v>1</v>
      </c>
      <c r="N403" s="235" t="s">
        <v>43</v>
      </c>
      <c r="O403" s="91"/>
      <c r="P403" s="236">
        <f>O403*H403</f>
        <v>0</v>
      </c>
      <c r="Q403" s="236">
        <v>0.00025999999999999998</v>
      </c>
      <c r="R403" s="236">
        <f>Q403*H403</f>
        <v>0.039</v>
      </c>
      <c r="S403" s="236">
        <v>0</v>
      </c>
      <c r="T403" s="236">
        <f>S403*H403</f>
        <v>0</v>
      </c>
      <c r="U403" s="237" t="s">
        <v>1</v>
      </c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8" t="s">
        <v>238</v>
      </c>
      <c r="AT403" s="238" t="s">
        <v>164</v>
      </c>
      <c r="AU403" s="238" t="s">
        <v>88</v>
      </c>
      <c r="AY403" s="17" t="s">
        <v>162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7" t="s">
        <v>86</v>
      </c>
      <c r="BK403" s="239">
        <f>ROUND(I403*H403,2)</f>
        <v>0</v>
      </c>
      <c r="BL403" s="17" t="s">
        <v>238</v>
      </c>
      <c r="BM403" s="238" t="s">
        <v>2407</v>
      </c>
    </row>
    <row r="404" s="2" customFormat="1" ht="14.4" customHeight="1">
      <c r="A404" s="38"/>
      <c r="B404" s="39"/>
      <c r="C404" s="226" t="s">
        <v>1364</v>
      </c>
      <c r="D404" s="226" t="s">
        <v>164</v>
      </c>
      <c r="E404" s="227" t="s">
        <v>1980</v>
      </c>
      <c r="F404" s="228" t="s">
        <v>1981</v>
      </c>
      <c r="G404" s="229" t="s">
        <v>167</v>
      </c>
      <c r="H404" s="230">
        <v>171.24000000000001</v>
      </c>
      <c r="I404" s="231"/>
      <c r="J404" s="232">
        <f>ROUND(I404*H404,2)</f>
        <v>0</v>
      </c>
      <c r="K404" s="233"/>
      <c r="L404" s="44"/>
      <c r="M404" s="234" t="s">
        <v>1</v>
      </c>
      <c r="N404" s="235" t="s">
        <v>43</v>
      </c>
      <c r="O404" s="91"/>
      <c r="P404" s="236">
        <f>O404*H404</f>
        <v>0</v>
      </c>
      <c r="Q404" s="236">
        <v>0.00010000000000000001</v>
      </c>
      <c r="R404" s="236">
        <f>Q404*H404</f>
        <v>0.017124</v>
      </c>
      <c r="S404" s="236">
        <v>0</v>
      </c>
      <c r="T404" s="236">
        <f>S404*H404</f>
        <v>0</v>
      </c>
      <c r="U404" s="237" t="s">
        <v>1</v>
      </c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8" t="s">
        <v>238</v>
      </c>
      <c r="AT404" s="238" t="s">
        <v>164</v>
      </c>
      <c r="AU404" s="238" t="s">
        <v>88</v>
      </c>
      <c r="AY404" s="17" t="s">
        <v>162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7" t="s">
        <v>86</v>
      </c>
      <c r="BK404" s="239">
        <f>ROUND(I404*H404,2)</f>
        <v>0</v>
      </c>
      <c r="BL404" s="17" t="s">
        <v>238</v>
      </c>
      <c r="BM404" s="238" t="s">
        <v>2408</v>
      </c>
    </row>
    <row r="405" s="2" customFormat="1" ht="24.15" customHeight="1">
      <c r="A405" s="38"/>
      <c r="B405" s="39"/>
      <c r="C405" s="226" t="s">
        <v>1369</v>
      </c>
      <c r="D405" s="226" t="s">
        <v>164</v>
      </c>
      <c r="E405" s="227" t="s">
        <v>1983</v>
      </c>
      <c r="F405" s="228" t="s">
        <v>1984</v>
      </c>
      <c r="G405" s="229" t="s">
        <v>414</v>
      </c>
      <c r="H405" s="278"/>
      <c r="I405" s="231"/>
      <c r="J405" s="232">
        <f>ROUND(I405*H405,2)</f>
        <v>0</v>
      </c>
      <c r="K405" s="233"/>
      <c r="L405" s="44"/>
      <c r="M405" s="234" t="s">
        <v>1</v>
      </c>
      <c r="N405" s="235" t="s">
        <v>43</v>
      </c>
      <c r="O405" s="91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6">
        <f>S405*H405</f>
        <v>0</v>
      </c>
      <c r="U405" s="237" t="s">
        <v>1</v>
      </c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8" t="s">
        <v>238</v>
      </c>
      <c r="AT405" s="238" t="s">
        <v>164</v>
      </c>
      <c r="AU405" s="238" t="s">
        <v>88</v>
      </c>
      <c r="AY405" s="17" t="s">
        <v>162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7" t="s">
        <v>86</v>
      </c>
      <c r="BK405" s="239">
        <f>ROUND(I405*H405,2)</f>
        <v>0</v>
      </c>
      <c r="BL405" s="17" t="s">
        <v>238</v>
      </c>
      <c r="BM405" s="238" t="s">
        <v>2409</v>
      </c>
    </row>
    <row r="406" s="12" customFormat="1" ht="22.8" customHeight="1">
      <c r="A406" s="12"/>
      <c r="B406" s="210"/>
      <c r="C406" s="211"/>
      <c r="D406" s="212" t="s">
        <v>77</v>
      </c>
      <c r="E406" s="224" t="s">
        <v>1153</v>
      </c>
      <c r="F406" s="224" t="s">
        <v>1154</v>
      </c>
      <c r="G406" s="211"/>
      <c r="H406" s="211"/>
      <c r="I406" s="214"/>
      <c r="J406" s="225">
        <f>BK406</f>
        <v>0</v>
      </c>
      <c r="K406" s="211"/>
      <c r="L406" s="216"/>
      <c r="M406" s="217"/>
      <c r="N406" s="218"/>
      <c r="O406" s="218"/>
      <c r="P406" s="219">
        <f>SUM(P407:P413)</f>
        <v>0</v>
      </c>
      <c r="Q406" s="218"/>
      <c r="R406" s="219">
        <f>SUM(R407:R413)</f>
        <v>0.016</v>
      </c>
      <c r="S406" s="218"/>
      <c r="T406" s="219">
        <f>SUM(T407:T413)</f>
        <v>0.055</v>
      </c>
      <c r="U406" s="220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21" t="s">
        <v>88</v>
      </c>
      <c r="AT406" s="222" t="s">
        <v>77</v>
      </c>
      <c r="AU406" s="222" t="s">
        <v>86</v>
      </c>
      <c r="AY406" s="221" t="s">
        <v>162</v>
      </c>
      <c r="BK406" s="223">
        <f>SUM(BK407:BK413)</f>
        <v>0</v>
      </c>
    </row>
    <row r="407" s="2" customFormat="1" ht="24.15" customHeight="1">
      <c r="A407" s="38"/>
      <c r="B407" s="39"/>
      <c r="C407" s="226" t="s">
        <v>1375</v>
      </c>
      <c r="D407" s="226" t="s">
        <v>164</v>
      </c>
      <c r="E407" s="227" t="s">
        <v>2410</v>
      </c>
      <c r="F407" s="228" t="s">
        <v>2411</v>
      </c>
      <c r="G407" s="229" t="s">
        <v>256</v>
      </c>
      <c r="H407" s="230">
        <v>11</v>
      </c>
      <c r="I407" s="231"/>
      <c r="J407" s="232">
        <f>ROUND(I407*H407,2)</f>
        <v>0</v>
      </c>
      <c r="K407" s="233"/>
      <c r="L407" s="44"/>
      <c r="M407" s="234" t="s">
        <v>1</v>
      </c>
      <c r="N407" s="235" t="s">
        <v>43</v>
      </c>
      <c r="O407" s="91"/>
      <c r="P407" s="236">
        <f>O407*H407</f>
        <v>0</v>
      </c>
      <c r="Q407" s="236">
        <v>0</v>
      </c>
      <c r="R407" s="236">
        <f>Q407*H407</f>
        <v>0</v>
      </c>
      <c r="S407" s="236">
        <v>0.0050000000000000001</v>
      </c>
      <c r="T407" s="236">
        <f>S407*H407</f>
        <v>0.055</v>
      </c>
      <c r="U407" s="237" t="s">
        <v>1</v>
      </c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8" t="s">
        <v>238</v>
      </c>
      <c r="AT407" s="238" t="s">
        <v>164</v>
      </c>
      <c r="AU407" s="238" t="s">
        <v>88</v>
      </c>
      <c r="AY407" s="17" t="s">
        <v>162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7" t="s">
        <v>86</v>
      </c>
      <c r="BK407" s="239">
        <f>ROUND(I407*H407,2)</f>
        <v>0</v>
      </c>
      <c r="BL407" s="17" t="s">
        <v>238</v>
      </c>
      <c r="BM407" s="238" t="s">
        <v>2412</v>
      </c>
    </row>
    <row r="408" s="2" customFormat="1" ht="37.8" customHeight="1">
      <c r="A408" s="38"/>
      <c r="B408" s="39"/>
      <c r="C408" s="226" t="s">
        <v>1379</v>
      </c>
      <c r="D408" s="226" t="s">
        <v>164</v>
      </c>
      <c r="E408" s="227" t="s">
        <v>2413</v>
      </c>
      <c r="F408" s="228" t="s">
        <v>2414</v>
      </c>
      <c r="G408" s="229" t="s">
        <v>256</v>
      </c>
      <c r="H408" s="230">
        <v>1</v>
      </c>
      <c r="I408" s="231"/>
      <c r="J408" s="232">
        <f>ROUND(I408*H408,2)</f>
        <v>0</v>
      </c>
      <c r="K408" s="233"/>
      <c r="L408" s="44"/>
      <c r="M408" s="234" t="s">
        <v>1</v>
      </c>
      <c r="N408" s="235" t="s">
        <v>43</v>
      </c>
      <c r="O408" s="91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6">
        <f>S408*H408</f>
        <v>0</v>
      </c>
      <c r="U408" s="237" t="s">
        <v>1</v>
      </c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8" t="s">
        <v>238</v>
      </c>
      <c r="AT408" s="238" t="s">
        <v>164</v>
      </c>
      <c r="AU408" s="238" t="s">
        <v>88</v>
      </c>
      <c r="AY408" s="17" t="s">
        <v>162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7" t="s">
        <v>86</v>
      </c>
      <c r="BK408" s="239">
        <f>ROUND(I408*H408,2)</f>
        <v>0</v>
      </c>
      <c r="BL408" s="17" t="s">
        <v>238</v>
      </c>
      <c r="BM408" s="238" t="s">
        <v>2415</v>
      </c>
    </row>
    <row r="409" s="2" customFormat="1">
      <c r="A409" s="38"/>
      <c r="B409" s="39"/>
      <c r="C409" s="40"/>
      <c r="D409" s="242" t="s">
        <v>340</v>
      </c>
      <c r="E409" s="40"/>
      <c r="F409" s="274" t="s">
        <v>2416</v>
      </c>
      <c r="G409" s="40"/>
      <c r="H409" s="40"/>
      <c r="I409" s="275"/>
      <c r="J409" s="40"/>
      <c r="K409" s="40"/>
      <c r="L409" s="44"/>
      <c r="M409" s="276"/>
      <c r="N409" s="277"/>
      <c r="O409" s="91"/>
      <c r="P409" s="91"/>
      <c r="Q409" s="91"/>
      <c r="R409" s="91"/>
      <c r="S409" s="91"/>
      <c r="T409" s="91"/>
      <c r="U409" s="92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340</v>
      </c>
      <c r="AU409" s="17" t="s">
        <v>88</v>
      </c>
    </row>
    <row r="410" s="2" customFormat="1" ht="24.15" customHeight="1">
      <c r="A410" s="38"/>
      <c r="B410" s="39"/>
      <c r="C410" s="226" t="s">
        <v>1383</v>
      </c>
      <c r="D410" s="226" t="s">
        <v>164</v>
      </c>
      <c r="E410" s="227" t="s">
        <v>1986</v>
      </c>
      <c r="F410" s="228" t="s">
        <v>2417</v>
      </c>
      <c r="G410" s="229" t="s">
        <v>256</v>
      </c>
      <c r="H410" s="230">
        <v>1</v>
      </c>
      <c r="I410" s="231"/>
      <c r="J410" s="232">
        <f>ROUND(I410*H410,2)</f>
        <v>0</v>
      </c>
      <c r="K410" s="233"/>
      <c r="L410" s="44"/>
      <c r="M410" s="234" t="s">
        <v>1</v>
      </c>
      <c r="N410" s="235" t="s">
        <v>43</v>
      </c>
      <c r="O410" s="91"/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6">
        <f>S410*H410</f>
        <v>0</v>
      </c>
      <c r="U410" s="237" t="s">
        <v>1</v>
      </c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8" t="s">
        <v>238</v>
      </c>
      <c r="AT410" s="238" t="s">
        <v>164</v>
      </c>
      <c r="AU410" s="238" t="s">
        <v>88</v>
      </c>
      <c r="AY410" s="17" t="s">
        <v>162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7" t="s">
        <v>86</v>
      </c>
      <c r="BK410" s="239">
        <f>ROUND(I410*H410,2)</f>
        <v>0</v>
      </c>
      <c r="BL410" s="17" t="s">
        <v>238</v>
      </c>
      <c r="BM410" s="238" t="s">
        <v>2418</v>
      </c>
    </row>
    <row r="411" s="2" customFormat="1" ht="24.15" customHeight="1">
      <c r="A411" s="38"/>
      <c r="B411" s="39"/>
      <c r="C411" s="252" t="s">
        <v>1388</v>
      </c>
      <c r="D411" s="252" t="s">
        <v>218</v>
      </c>
      <c r="E411" s="253" t="s">
        <v>2419</v>
      </c>
      <c r="F411" s="254" t="s">
        <v>2420</v>
      </c>
      <c r="G411" s="255" t="s">
        <v>256</v>
      </c>
      <c r="H411" s="256">
        <v>1</v>
      </c>
      <c r="I411" s="257"/>
      <c r="J411" s="258">
        <f>ROUND(I411*H411,2)</f>
        <v>0</v>
      </c>
      <c r="K411" s="259"/>
      <c r="L411" s="260"/>
      <c r="M411" s="261" t="s">
        <v>1</v>
      </c>
      <c r="N411" s="262" t="s">
        <v>43</v>
      </c>
      <c r="O411" s="91"/>
      <c r="P411" s="236">
        <f>O411*H411</f>
        <v>0</v>
      </c>
      <c r="Q411" s="236">
        <v>0.016</v>
      </c>
      <c r="R411" s="236">
        <f>Q411*H411</f>
        <v>0.016</v>
      </c>
      <c r="S411" s="236">
        <v>0</v>
      </c>
      <c r="T411" s="236">
        <f>S411*H411</f>
        <v>0</v>
      </c>
      <c r="U411" s="237" t="s">
        <v>1</v>
      </c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8" t="s">
        <v>323</v>
      </c>
      <c r="AT411" s="238" t="s">
        <v>218</v>
      </c>
      <c r="AU411" s="238" t="s">
        <v>88</v>
      </c>
      <c r="AY411" s="17" t="s">
        <v>162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7" t="s">
        <v>86</v>
      </c>
      <c r="BK411" s="239">
        <f>ROUND(I411*H411,2)</f>
        <v>0</v>
      </c>
      <c r="BL411" s="17" t="s">
        <v>238</v>
      </c>
      <c r="BM411" s="238" t="s">
        <v>2421</v>
      </c>
    </row>
    <row r="412" s="2" customFormat="1" ht="24.15" customHeight="1">
      <c r="A412" s="38"/>
      <c r="B412" s="39"/>
      <c r="C412" s="226" t="s">
        <v>1392</v>
      </c>
      <c r="D412" s="226" t="s">
        <v>164</v>
      </c>
      <c r="E412" s="227" t="s">
        <v>2422</v>
      </c>
      <c r="F412" s="228" t="s">
        <v>2423</v>
      </c>
      <c r="G412" s="229" t="s">
        <v>266</v>
      </c>
      <c r="H412" s="230">
        <v>3</v>
      </c>
      <c r="I412" s="231"/>
      <c r="J412" s="232">
        <f>ROUND(I412*H412,2)</f>
        <v>0</v>
      </c>
      <c r="K412" s="233"/>
      <c r="L412" s="44"/>
      <c r="M412" s="234" t="s">
        <v>1</v>
      </c>
      <c r="N412" s="235" t="s">
        <v>43</v>
      </c>
      <c r="O412" s="91"/>
      <c r="P412" s="236">
        <f>O412*H412</f>
        <v>0</v>
      </c>
      <c r="Q412" s="236">
        <v>0</v>
      </c>
      <c r="R412" s="236">
        <f>Q412*H412</f>
        <v>0</v>
      </c>
      <c r="S412" s="236">
        <v>0</v>
      </c>
      <c r="T412" s="236">
        <f>S412*H412</f>
        <v>0</v>
      </c>
      <c r="U412" s="237" t="s">
        <v>1</v>
      </c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8" t="s">
        <v>238</v>
      </c>
      <c r="AT412" s="238" t="s">
        <v>164</v>
      </c>
      <c r="AU412" s="238" t="s">
        <v>88</v>
      </c>
      <c r="AY412" s="17" t="s">
        <v>162</v>
      </c>
      <c r="BE412" s="239">
        <f>IF(N412="základní",J412,0)</f>
        <v>0</v>
      </c>
      <c r="BF412" s="239">
        <f>IF(N412="snížená",J412,0)</f>
        <v>0</v>
      </c>
      <c r="BG412" s="239">
        <f>IF(N412="zákl. přenesená",J412,0)</f>
        <v>0</v>
      </c>
      <c r="BH412" s="239">
        <f>IF(N412="sníž. přenesená",J412,0)</f>
        <v>0</v>
      </c>
      <c r="BI412" s="239">
        <f>IF(N412="nulová",J412,0)</f>
        <v>0</v>
      </c>
      <c r="BJ412" s="17" t="s">
        <v>86</v>
      </c>
      <c r="BK412" s="239">
        <f>ROUND(I412*H412,2)</f>
        <v>0</v>
      </c>
      <c r="BL412" s="17" t="s">
        <v>238</v>
      </c>
      <c r="BM412" s="238" t="s">
        <v>2424</v>
      </c>
    </row>
    <row r="413" s="2" customFormat="1" ht="24.15" customHeight="1">
      <c r="A413" s="38"/>
      <c r="B413" s="39"/>
      <c r="C413" s="226" t="s">
        <v>1396</v>
      </c>
      <c r="D413" s="226" t="s">
        <v>164</v>
      </c>
      <c r="E413" s="227" t="s">
        <v>1995</v>
      </c>
      <c r="F413" s="228" t="s">
        <v>1996</v>
      </c>
      <c r="G413" s="229" t="s">
        <v>414</v>
      </c>
      <c r="H413" s="278"/>
      <c r="I413" s="231"/>
      <c r="J413" s="232">
        <f>ROUND(I413*H413,2)</f>
        <v>0</v>
      </c>
      <c r="K413" s="233"/>
      <c r="L413" s="44"/>
      <c r="M413" s="234" t="s">
        <v>1</v>
      </c>
      <c r="N413" s="235" t="s">
        <v>43</v>
      </c>
      <c r="O413" s="91"/>
      <c r="P413" s="236">
        <f>O413*H413</f>
        <v>0</v>
      </c>
      <c r="Q413" s="236">
        <v>0</v>
      </c>
      <c r="R413" s="236">
        <f>Q413*H413</f>
        <v>0</v>
      </c>
      <c r="S413" s="236">
        <v>0</v>
      </c>
      <c r="T413" s="236">
        <f>S413*H413</f>
        <v>0</v>
      </c>
      <c r="U413" s="237" t="s">
        <v>1</v>
      </c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8" t="s">
        <v>238</v>
      </c>
      <c r="AT413" s="238" t="s">
        <v>164</v>
      </c>
      <c r="AU413" s="238" t="s">
        <v>88</v>
      </c>
      <c r="AY413" s="17" t="s">
        <v>162</v>
      </c>
      <c r="BE413" s="239">
        <f>IF(N413="základní",J413,0)</f>
        <v>0</v>
      </c>
      <c r="BF413" s="239">
        <f>IF(N413="snížená",J413,0)</f>
        <v>0</v>
      </c>
      <c r="BG413" s="239">
        <f>IF(N413="zákl. přenesená",J413,0)</f>
        <v>0</v>
      </c>
      <c r="BH413" s="239">
        <f>IF(N413="sníž. přenesená",J413,0)</f>
        <v>0</v>
      </c>
      <c r="BI413" s="239">
        <f>IF(N413="nulová",J413,0)</f>
        <v>0</v>
      </c>
      <c r="BJ413" s="17" t="s">
        <v>86</v>
      </c>
      <c r="BK413" s="239">
        <f>ROUND(I413*H413,2)</f>
        <v>0</v>
      </c>
      <c r="BL413" s="17" t="s">
        <v>238</v>
      </c>
      <c r="BM413" s="238" t="s">
        <v>2425</v>
      </c>
    </row>
    <row r="414" s="12" customFormat="1" ht="22.8" customHeight="1">
      <c r="A414" s="12"/>
      <c r="B414" s="210"/>
      <c r="C414" s="211"/>
      <c r="D414" s="212" t="s">
        <v>77</v>
      </c>
      <c r="E414" s="224" t="s">
        <v>707</v>
      </c>
      <c r="F414" s="224" t="s">
        <v>708</v>
      </c>
      <c r="G414" s="211"/>
      <c r="H414" s="211"/>
      <c r="I414" s="214"/>
      <c r="J414" s="225">
        <f>BK414</f>
        <v>0</v>
      </c>
      <c r="K414" s="211"/>
      <c r="L414" s="216"/>
      <c r="M414" s="217"/>
      <c r="N414" s="218"/>
      <c r="O414" s="218"/>
      <c r="P414" s="219">
        <f>SUM(P415:P419)</f>
        <v>0</v>
      </c>
      <c r="Q414" s="218"/>
      <c r="R414" s="219">
        <f>SUM(R415:R419)</f>
        <v>0.00155</v>
      </c>
      <c r="S414" s="218"/>
      <c r="T414" s="219">
        <f>SUM(T415:T419)</f>
        <v>0.02</v>
      </c>
      <c r="U414" s="220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1" t="s">
        <v>88</v>
      </c>
      <c r="AT414" s="222" t="s">
        <v>77</v>
      </c>
      <c r="AU414" s="222" t="s">
        <v>86</v>
      </c>
      <c r="AY414" s="221" t="s">
        <v>162</v>
      </c>
      <c r="BK414" s="223">
        <f>SUM(BK415:BK419)</f>
        <v>0</v>
      </c>
    </row>
    <row r="415" s="2" customFormat="1" ht="24.15" customHeight="1">
      <c r="A415" s="38"/>
      <c r="B415" s="39"/>
      <c r="C415" s="226" t="s">
        <v>2025</v>
      </c>
      <c r="D415" s="226" t="s">
        <v>164</v>
      </c>
      <c r="E415" s="227" t="s">
        <v>1265</v>
      </c>
      <c r="F415" s="228" t="s">
        <v>1266</v>
      </c>
      <c r="G415" s="229" t="s">
        <v>256</v>
      </c>
      <c r="H415" s="230">
        <v>1</v>
      </c>
      <c r="I415" s="231"/>
      <c r="J415" s="232">
        <f>ROUND(I415*H415,2)</f>
        <v>0</v>
      </c>
      <c r="K415" s="233"/>
      <c r="L415" s="44"/>
      <c r="M415" s="234" t="s">
        <v>1</v>
      </c>
      <c r="N415" s="235" t="s">
        <v>43</v>
      </c>
      <c r="O415" s="91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6">
        <f>S415*H415</f>
        <v>0</v>
      </c>
      <c r="U415" s="237" t="s">
        <v>1</v>
      </c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8" t="s">
        <v>238</v>
      </c>
      <c r="AT415" s="238" t="s">
        <v>164</v>
      </c>
      <c r="AU415" s="238" t="s">
        <v>88</v>
      </c>
      <c r="AY415" s="17" t="s">
        <v>162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7" t="s">
        <v>86</v>
      </c>
      <c r="BK415" s="239">
        <f>ROUND(I415*H415,2)</f>
        <v>0</v>
      </c>
      <c r="BL415" s="17" t="s">
        <v>238</v>
      </c>
      <c r="BM415" s="238" t="s">
        <v>2426</v>
      </c>
    </row>
    <row r="416" s="2" customFormat="1" ht="24.15" customHeight="1">
      <c r="A416" s="38"/>
      <c r="B416" s="39"/>
      <c r="C416" s="252" t="s">
        <v>539</v>
      </c>
      <c r="D416" s="252" t="s">
        <v>218</v>
      </c>
      <c r="E416" s="253" t="s">
        <v>1269</v>
      </c>
      <c r="F416" s="254" t="s">
        <v>2427</v>
      </c>
      <c r="G416" s="255" t="s">
        <v>256</v>
      </c>
      <c r="H416" s="256">
        <v>1</v>
      </c>
      <c r="I416" s="257"/>
      <c r="J416" s="258">
        <f>ROUND(I416*H416,2)</f>
        <v>0</v>
      </c>
      <c r="K416" s="259"/>
      <c r="L416" s="260"/>
      <c r="M416" s="261" t="s">
        <v>1</v>
      </c>
      <c r="N416" s="262" t="s">
        <v>43</v>
      </c>
      <c r="O416" s="91"/>
      <c r="P416" s="236">
        <f>O416*H416</f>
        <v>0</v>
      </c>
      <c r="Q416" s="236">
        <v>0.0014</v>
      </c>
      <c r="R416" s="236">
        <f>Q416*H416</f>
        <v>0.0014</v>
      </c>
      <c r="S416" s="236">
        <v>0</v>
      </c>
      <c r="T416" s="236">
        <f>S416*H416</f>
        <v>0</v>
      </c>
      <c r="U416" s="237" t="s">
        <v>1</v>
      </c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8" t="s">
        <v>323</v>
      </c>
      <c r="AT416" s="238" t="s">
        <v>218</v>
      </c>
      <c r="AU416" s="238" t="s">
        <v>88</v>
      </c>
      <c r="AY416" s="17" t="s">
        <v>162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7" t="s">
        <v>86</v>
      </c>
      <c r="BK416" s="239">
        <f>ROUND(I416*H416,2)</f>
        <v>0</v>
      </c>
      <c r="BL416" s="17" t="s">
        <v>238</v>
      </c>
      <c r="BM416" s="238" t="s">
        <v>2428</v>
      </c>
    </row>
    <row r="417" s="2" customFormat="1" ht="24.15" customHeight="1">
      <c r="A417" s="38"/>
      <c r="B417" s="39"/>
      <c r="C417" s="252" t="s">
        <v>2037</v>
      </c>
      <c r="D417" s="252" t="s">
        <v>218</v>
      </c>
      <c r="E417" s="253" t="s">
        <v>1274</v>
      </c>
      <c r="F417" s="254" t="s">
        <v>1275</v>
      </c>
      <c r="G417" s="255" t="s">
        <v>256</v>
      </c>
      <c r="H417" s="256">
        <v>1</v>
      </c>
      <c r="I417" s="257"/>
      <c r="J417" s="258">
        <f>ROUND(I417*H417,2)</f>
        <v>0</v>
      </c>
      <c r="K417" s="259"/>
      <c r="L417" s="260"/>
      <c r="M417" s="261" t="s">
        <v>1</v>
      </c>
      <c r="N417" s="262" t="s">
        <v>43</v>
      </c>
      <c r="O417" s="91"/>
      <c r="P417" s="236">
        <f>O417*H417</f>
        <v>0</v>
      </c>
      <c r="Q417" s="236">
        <v>0.00014999999999999999</v>
      </c>
      <c r="R417" s="236">
        <f>Q417*H417</f>
        <v>0.00014999999999999999</v>
      </c>
      <c r="S417" s="236">
        <v>0</v>
      </c>
      <c r="T417" s="236">
        <f>S417*H417</f>
        <v>0</v>
      </c>
      <c r="U417" s="237" t="s">
        <v>1</v>
      </c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8" t="s">
        <v>323</v>
      </c>
      <c r="AT417" s="238" t="s">
        <v>218</v>
      </c>
      <c r="AU417" s="238" t="s">
        <v>88</v>
      </c>
      <c r="AY417" s="17" t="s">
        <v>162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7" t="s">
        <v>86</v>
      </c>
      <c r="BK417" s="239">
        <f>ROUND(I417*H417,2)</f>
        <v>0</v>
      </c>
      <c r="BL417" s="17" t="s">
        <v>238</v>
      </c>
      <c r="BM417" s="238" t="s">
        <v>2429</v>
      </c>
    </row>
    <row r="418" s="2" customFormat="1" ht="24.15" customHeight="1">
      <c r="A418" s="38"/>
      <c r="B418" s="39"/>
      <c r="C418" s="226" t="s">
        <v>2041</v>
      </c>
      <c r="D418" s="226" t="s">
        <v>164</v>
      </c>
      <c r="E418" s="227" t="s">
        <v>1604</v>
      </c>
      <c r="F418" s="228" t="s">
        <v>1605</v>
      </c>
      <c r="G418" s="229" t="s">
        <v>230</v>
      </c>
      <c r="H418" s="230">
        <v>20</v>
      </c>
      <c r="I418" s="231"/>
      <c r="J418" s="232">
        <f>ROUND(I418*H418,2)</f>
        <v>0</v>
      </c>
      <c r="K418" s="233"/>
      <c r="L418" s="44"/>
      <c r="M418" s="234" t="s">
        <v>1</v>
      </c>
      <c r="N418" s="235" t="s">
        <v>43</v>
      </c>
      <c r="O418" s="91"/>
      <c r="P418" s="236">
        <f>O418*H418</f>
        <v>0</v>
      </c>
      <c r="Q418" s="236">
        <v>0</v>
      </c>
      <c r="R418" s="236">
        <f>Q418*H418</f>
        <v>0</v>
      </c>
      <c r="S418" s="236">
        <v>0.001</v>
      </c>
      <c r="T418" s="236">
        <f>S418*H418</f>
        <v>0.02</v>
      </c>
      <c r="U418" s="237" t="s">
        <v>1</v>
      </c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8" t="s">
        <v>238</v>
      </c>
      <c r="AT418" s="238" t="s">
        <v>164</v>
      </c>
      <c r="AU418" s="238" t="s">
        <v>88</v>
      </c>
      <c r="AY418" s="17" t="s">
        <v>162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7" t="s">
        <v>86</v>
      </c>
      <c r="BK418" s="239">
        <f>ROUND(I418*H418,2)</f>
        <v>0</v>
      </c>
      <c r="BL418" s="17" t="s">
        <v>238</v>
      </c>
      <c r="BM418" s="238" t="s">
        <v>2430</v>
      </c>
    </row>
    <row r="419" s="2" customFormat="1" ht="24.15" customHeight="1">
      <c r="A419" s="38"/>
      <c r="B419" s="39"/>
      <c r="C419" s="226" t="s">
        <v>2045</v>
      </c>
      <c r="D419" s="226" t="s">
        <v>164</v>
      </c>
      <c r="E419" s="227" t="s">
        <v>837</v>
      </c>
      <c r="F419" s="228" t="s">
        <v>838</v>
      </c>
      <c r="G419" s="229" t="s">
        <v>414</v>
      </c>
      <c r="H419" s="278"/>
      <c r="I419" s="231"/>
      <c r="J419" s="232">
        <f>ROUND(I419*H419,2)</f>
        <v>0</v>
      </c>
      <c r="K419" s="233"/>
      <c r="L419" s="44"/>
      <c r="M419" s="234" t="s">
        <v>1</v>
      </c>
      <c r="N419" s="235" t="s">
        <v>43</v>
      </c>
      <c r="O419" s="91"/>
      <c r="P419" s="236">
        <f>O419*H419</f>
        <v>0</v>
      </c>
      <c r="Q419" s="236">
        <v>0</v>
      </c>
      <c r="R419" s="236">
        <f>Q419*H419</f>
        <v>0</v>
      </c>
      <c r="S419" s="236">
        <v>0</v>
      </c>
      <c r="T419" s="236">
        <f>S419*H419</f>
        <v>0</v>
      </c>
      <c r="U419" s="237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8" t="s">
        <v>238</v>
      </c>
      <c r="AT419" s="238" t="s">
        <v>164</v>
      </c>
      <c r="AU419" s="238" t="s">
        <v>88</v>
      </c>
      <c r="AY419" s="17" t="s">
        <v>162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7" t="s">
        <v>86</v>
      </c>
      <c r="BK419" s="239">
        <f>ROUND(I419*H419,2)</f>
        <v>0</v>
      </c>
      <c r="BL419" s="17" t="s">
        <v>238</v>
      </c>
      <c r="BM419" s="238" t="s">
        <v>2431</v>
      </c>
    </row>
    <row r="420" s="12" customFormat="1" ht="22.8" customHeight="1">
      <c r="A420" s="12"/>
      <c r="B420" s="210"/>
      <c r="C420" s="211"/>
      <c r="D420" s="212" t="s">
        <v>77</v>
      </c>
      <c r="E420" s="224" t="s">
        <v>2008</v>
      </c>
      <c r="F420" s="224" t="s">
        <v>2009</v>
      </c>
      <c r="G420" s="211"/>
      <c r="H420" s="211"/>
      <c r="I420" s="214"/>
      <c r="J420" s="225">
        <f>BK420</f>
        <v>0</v>
      </c>
      <c r="K420" s="211"/>
      <c r="L420" s="216"/>
      <c r="M420" s="217"/>
      <c r="N420" s="218"/>
      <c r="O420" s="218"/>
      <c r="P420" s="219">
        <f>SUM(P421:P436)</f>
        <v>0</v>
      </c>
      <c r="Q420" s="218"/>
      <c r="R420" s="219">
        <f>SUM(R421:R436)</f>
        <v>1.2674107999999997</v>
      </c>
      <c r="S420" s="218"/>
      <c r="T420" s="219">
        <f>SUM(T421:T436)</f>
        <v>0</v>
      </c>
      <c r="U420" s="220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1" t="s">
        <v>88</v>
      </c>
      <c r="AT420" s="222" t="s">
        <v>77</v>
      </c>
      <c r="AU420" s="222" t="s">
        <v>86</v>
      </c>
      <c r="AY420" s="221" t="s">
        <v>162</v>
      </c>
      <c r="BK420" s="223">
        <f>SUM(BK421:BK436)</f>
        <v>0</v>
      </c>
    </row>
    <row r="421" s="2" customFormat="1" ht="24.15" customHeight="1">
      <c r="A421" s="38"/>
      <c r="B421" s="39"/>
      <c r="C421" s="226" t="s">
        <v>2050</v>
      </c>
      <c r="D421" s="226" t="s">
        <v>164</v>
      </c>
      <c r="E421" s="227" t="s">
        <v>2432</v>
      </c>
      <c r="F421" s="228" t="s">
        <v>2433</v>
      </c>
      <c r="G421" s="229" t="s">
        <v>266</v>
      </c>
      <c r="H421" s="230">
        <v>44.600000000000001</v>
      </c>
      <c r="I421" s="231"/>
      <c r="J421" s="232">
        <f>ROUND(I421*H421,2)</f>
        <v>0</v>
      </c>
      <c r="K421" s="233"/>
      <c r="L421" s="44"/>
      <c r="M421" s="234" t="s">
        <v>1</v>
      </c>
      <c r="N421" s="235" t="s">
        <v>43</v>
      </c>
      <c r="O421" s="91"/>
      <c r="P421" s="236">
        <f>O421*H421</f>
        <v>0</v>
      </c>
      <c r="Q421" s="236">
        <v>0.00062</v>
      </c>
      <c r="R421" s="236">
        <f>Q421*H421</f>
        <v>0.027651999999999999</v>
      </c>
      <c r="S421" s="236">
        <v>0</v>
      </c>
      <c r="T421" s="236">
        <f>S421*H421</f>
        <v>0</v>
      </c>
      <c r="U421" s="237" t="s">
        <v>1</v>
      </c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8" t="s">
        <v>238</v>
      </c>
      <c r="AT421" s="238" t="s">
        <v>164</v>
      </c>
      <c r="AU421" s="238" t="s">
        <v>88</v>
      </c>
      <c r="AY421" s="17" t="s">
        <v>162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7" t="s">
        <v>86</v>
      </c>
      <c r="BK421" s="239">
        <f>ROUND(I421*H421,2)</f>
        <v>0</v>
      </c>
      <c r="BL421" s="17" t="s">
        <v>238</v>
      </c>
      <c r="BM421" s="238" t="s">
        <v>2434</v>
      </c>
    </row>
    <row r="422" s="13" customFormat="1">
      <c r="A422" s="13"/>
      <c r="B422" s="240"/>
      <c r="C422" s="241"/>
      <c r="D422" s="242" t="s">
        <v>178</v>
      </c>
      <c r="E422" s="243" t="s">
        <v>1</v>
      </c>
      <c r="F422" s="244" t="s">
        <v>2124</v>
      </c>
      <c r="G422" s="241"/>
      <c r="H422" s="245">
        <v>19.600000000000001</v>
      </c>
      <c r="I422" s="246"/>
      <c r="J422" s="241"/>
      <c r="K422" s="241"/>
      <c r="L422" s="247"/>
      <c r="M422" s="248"/>
      <c r="N422" s="249"/>
      <c r="O422" s="249"/>
      <c r="P422" s="249"/>
      <c r="Q422" s="249"/>
      <c r="R422" s="249"/>
      <c r="S422" s="249"/>
      <c r="T422" s="249"/>
      <c r="U422" s="250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1" t="s">
        <v>178</v>
      </c>
      <c r="AU422" s="251" t="s">
        <v>88</v>
      </c>
      <c r="AV422" s="13" t="s">
        <v>88</v>
      </c>
      <c r="AW422" s="13" t="s">
        <v>34</v>
      </c>
      <c r="AX422" s="13" t="s">
        <v>78</v>
      </c>
      <c r="AY422" s="251" t="s">
        <v>162</v>
      </c>
    </row>
    <row r="423" s="13" customFormat="1">
      <c r="A423" s="13"/>
      <c r="B423" s="240"/>
      <c r="C423" s="241"/>
      <c r="D423" s="242" t="s">
        <v>178</v>
      </c>
      <c r="E423" s="243" t="s">
        <v>1</v>
      </c>
      <c r="F423" s="244" t="s">
        <v>2128</v>
      </c>
      <c r="G423" s="241"/>
      <c r="H423" s="245">
        <v>14</v>
      </c>
      <c r="I423" s="246"/>
      <c r="J423" s="241"/>
      <c r="K423" s="241"/>
      <c r="L423" s="247"/>
      <c r="M423" s="248"/>
      <c r="N423" s="249"/>
      <c r="O423" s="249"/>
      <c r="P423" s="249"/>
      <c r="Q423" s="249"/>
      <c r="R423" s="249"/>
      <c r="S423" s="249"/>
      <c r="T423" s="249"/>
      <c r="U423" s="250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1" t="s">
        <v>178</v>
      </c>
      <c r="AU423" s="251" t="s">
        <v>88</v>
      </c>
      <c r="AV423" s="13" t="s">
        <v>88</v>
      </c>
      <c r="AW423" s="13" t="s">
        <v>34</v>
      </c>
      <c r="AX423" s="13" t="s">
        <v>78</v>
      </c>
      <c r="AY423" s="251" t="s">
        <v>162</v>
      </c>
    </row>
    <row r="424" s="13" customFormat="1">
      <c r="A424" s="13"/>
      <c r="B424" s="240"/>
      <c r="C424" s="241"/>
      <c r="D424" s="242" t="s">
        <v>178</v>
      </c>
      <c r="E424" s="243" t="s">
        <v>1</v>
      </c>
      <c r="F424" s="244" t="s">
        <v>2126</v>
      </c>
      <c r="G424" s="241"/>
      <c r="H424" s="245">
        <v>11</v>
      </c>
      <c r="I424" s="246"/>
      <c r="J424" s="241"/>
      <c r="K424" s="241"/>
      <c r="L424" s="247"/>
      <c r="M424" s="248"/>
      <c r="N424" s="249"/>
      <c r="O424" s="249"/>
      <c r="P424" s="249"/>
      <c r="Q424" s="249"/>
      <c r="R424" s="249"/>
      <c r="S424" s="249"/>
      <c r="T424" s="249"/>
      <c r="U424" s="250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1" t="s">
        <v>178</v>
      </c>
      <c r="AU424" s="251" t="s">
        <v>88</v>
      </c>
      <c r="AV424" s="13" t="s">
        <v>88</v>
      </c>
      <c r="AW424" s="13" t="s">
        <v>34</v>
      </c>
      <c r="AX424" s="13" t="s">
        <v>78</v>
      </c>
      <c r="AY424" s="251" t="s">
        <v>162</v>
      </c>
    </row>
    <row r="425" s="14" customFormat="1">
      <c r="A425" s="14"/>
      <c r="B425" s="263"/>
      <c r="C425" s="264"/>
      <c r="D425" s="242" t="s">
        <v>178</v>
      </c>
      <c r="E425" s="265" t="s">
        <v>1</v>
      </c>
      <c r="F425" s="266" t="s">
        <v>320</v>
      </c>
      <c r="G425" s="264"/>
      <c r="H425" s="267">
        <v>44.600000000000001</v>
      </c>
      <c r="I425" s="268"/>
      <c r="J425" s="264"/>
      <c r="K425" s="264"/>
      <c r="L425" s="269"/>
      <c r="M425" s="270"/>
      <c r="N425" s="271"/>
      <c r="O425" s="271"/>
      <c r="P425" s="271"/>
      <c r="Q425" s="271"/>
      <c r="R425" s="271"/>
      <c r="S425" s="271"/>
      <c r="T425" s="271"/>
      <c r="U425" s="272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3" t="s">
        <v>178</v>
      </c>
      <c r="AU425" s="273" t="s">
        <v>88</v>
      </c>
      <c r="AV425" s="14" t="s">
        <v>168</v>
      </c>
      <c r="AW425" s="14" t="s">
        <v>34</v>
      </c>
      <c r="AX425" s="14" t="s">
        <v>86</v>
      </c>
      <c r="AY425" s="273" t="s">
        <v>162</v>
      </c>
    </row>
    <row r="426" s="2" customFormat="1" ht="24.15" customHeight="1">
      <c r="A426" s="38"/>
      <c r="B426" s="39"/>
      <c r="C426" s="252" t="s">
        <v>2054</v>
      </c>
      <c r="D426" s="252" t="s">
        <v>218</v>
      </c>
      <c r="E426" s="253" t="s">
        <v>2435</v>
      </c>
      <c r="F426" s="254" t="s">
        <v>2436</v>
      </c>
      <c r="G426" s="255" t="s">
        <v>256</v>
      </c>
      <c r="H426" s="256">
        <v>170</v>
      </c>
      <c r="I426" s="257"/>
      <c r="J426" s="258">
        <f>ROUND(I426*H426,2)</f>
        <v>0</v>
      </c>
      <c r="K426" s="259"/>
      <c r="L426" s="260"/>
      <c r="M426" s="261" t="s">
        <v>1</v>
      </c>
      <c r="N426" s="262" t="s">
        <v>43</v>
      </c>
      <c r="O426" s="91"/>
      <c r="P426" s="236">
        <f>O426*H426</f>
        <v>0</v>
      </c>
      <c r="Q426" s="236">
        <v>0.00036000000000000002</v>
      </c>
      <c r="R426" s="236">
        <f>Q426*H426</f>
        <v>0.061200000000000004</v>
      </c>
      <c r="S426" s="236">
        <v>0</v>
      </c>
      <c r="T426" s="236">
        <f>S426*H426</f>
        <v>0</v>
      </c>
      <c r="U426" s="237" t="s">
        <v>1</v>
      </c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8" t="s">
        <v>323</v>
      </c>
      <c r="AT426" s="238" t="s">
        <v>218</v>
      </c>
      <c r="AU426" s="238" t="s">
        <v>88</v>
      </c>
      <c r="AY426" s="17" t="s">
        <v>162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7" t="s">
        <v>86</v>
      </c>
      <c r="BK426" s="239">
        <f>ROUND(I426*H426,2)</f>
        <v>0</v>
      </c>
      <c r="BL426" s="17" t="s">
        <v>238</v>
      </c>
      <c r="BM426" s="238" t="s">
        <v>2437</v>
      </c>
    </row>
    <row r="427" s="2" customFormat="1">
      <c r="A427" s="38"/>
      <c r="B427" s="39"/>
      <c r="C427" s="40"/>
      <c r="D427" s="242" t="s">
        <v>340</v>
      </c>
      <c r="E427" s="40"/>
      <c r="F427" s="274" t="s">
        <v>2438</v>
      </c>
      <c r="G427" s="40"/>
      <c r="H427" s="40"/>
      <c r="I427" s="275"/>
      <c r="J427" s="40"/>
      <c r="K427" s="40"/>
      <c r="L427" s="44"/>
      <c r="M427" s="276"/>
      <c r="N427" s="277"/>
      <c r="O427" s="91"/>
      <c r="P427" s="91"/>
      <c r="Q427" s="91"/>
      <c r="R427" s="91"/>
      <c r="S427" s="91"/>
      <c r="T427" s="91"/>
      <c r="U427" s="92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340</v>
      </c>
      <c r="AU427" s="17" t="s">
        <v>88</v>
      </c>
    </row>
    <row r="428" s="2" customFormat="1" ht="24.15" customHeight="1">
      <c r="A428" s="38"/>
      <c r="B428" s="39"/>
      <c r="C428" s="226" t="s">
        <v>2058</v>
      </c>
      <c r="D428" s="226" t="s">
        <v>164</v>
      </c>
      <c r="E428" s="227" t="s">
        <v>2439</v>
      </c>
      <c r="F428" s="228" t="s">
        <v>2011</v>
      </c>
      <c r="G428" s="229" t="s">
        <v>167</v>
      </c>
      <c r="H428" s="230">
        <v>42.439999999999998</v>
      </c>
      <c r="I428" s="231"/>
      <c r="J428" s="232">
        <f>ROUND(I428*H428,2)</f>
        <v>0</v>
      </c>
      <c r="K428" s="233"/>
      <c r="L428" s="44"/>
      <c r="M428" s="234" t="s">
        <v>1</v>
      </c>
      <c r="N428" s="235" t="s">
        <v>43</v>
      </c>
      <c r="O428" s="91"/>
      <c r="P428" s="236">
        <f>O428*H428</f>
        <v>0</v>
      </c>
      <c r="Q428" s="236">
        <v>0.0063499999999999997</v>
      </c>
      <c r="R428" s="236">
        <f>Q428*H428</f>
        <v>0.26949399999999996</v>
      </c>
      <c r="S428" s="236">
        <v>0</v>
      </c>
      <c r="T428" s="236">
        <f>S428*H428</f>
        <v>0</v>
      </c>
      <c r="U428" s="237" t="s">
        <v>1</v>
      </c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238</v>
      </c>
      <c r="AT428" s="238" t="s">
        <v>164</v>
      </c>
      <c r="AU428" s="238" t="s">
        <v>88</v>
      </c>
      <c r="AY428" s="17" t="s">
        <v>162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86</v>
      </c>
      <c r="BK428" s="239">
        <f>ROUND(I428*H428,2)</f>
        <v>0</v>
      </c>
      <c r="BL428" s="17" t="s">
        <v>238</v>
      </c>
      <c r="BM428" s="238" t="s">
        <v>2440</v>
      </c>
    </row>
    <row r="429" s="13" customFormat="1">
      <c r="A429" s="13"/>
      <c r="B429" s="240"/>
      <c r="C429" s="241"/>
      <c r="D429" s="242" t="s">
        <v>178</v>
      </c>
      <c r="E429" s="243" t="s">
        <v>1</v>
      </c>
      <c r="F429" s="244" t="s">
        <v>2140</v>
      </c>
      <c r="G429" s="241"/>
      <c r="H429" s="245">
        <v>24</v>
      </c>
      <c r="I429" s="246"/>
      <c r="J429" s="241"/>
      <c r="K429" s="241"/>
      <c r="L429" s="247"/>
      <c r="M429" s="248"/>
      <c r="N429" s="249"/>
      <c r="O429" s="249"/>
      <c r="P429" s="249"/>
      <c r="Q429" s="249"/>
      <c r="R429" s="249"/>
      <c r="S429" s="249"/>
      <c r="T429" s="249"/>
      <c r="U429" s="250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1" t="s">
        <v>178</v>
      </c>
      <c r="AU429" s="251" t="s">
        <v>88</v>
      </c>
      <c r="AV429" s="13" t="s">
        <v>88</v>
      </c>
      <c r="AW429" s="13" t="s">
        <v>34</v>
      </c>
      <c r="AX429" s="13" t="s">
        <v>78</v>
      </c>
      <c r="AY429" s="251" t="s">
        <v>162</v>
      </c>
    </row>
    <row r="430" s="13" customFormat="1">
      <c r="A430" s="13"/>
      <c r="B430" s="240"/>
      <c r="C430" s="241"/>
      <c r="D430" s="242" t="s">
        <v>178</v>
      </c>
      <c r="E430" s="243" t="s">
        <v>1</v>
      </c>
      <c r="F430" s="244" t="s">
        <v>2144</v>
      </c>
      <c r="G430" s="241"/>
      <c r="H430" s="245">
        <v>11.44</v>
      </c>
      <c r="I430" s="246"/>
      <c r="J430" s="241"/>
      <c r="K430" s="241"/>
      <c r="L430" s="247"/>
      <c r="M430" s="248"/>
      <c r="N430" s="249"/>
      <c r="O430" s="249"/>
      <c r="P430" s="249"/>
      <c r="Q430" s="249"/>
      <c r="R430" s="249"/>
      <c r="S430" s="249"/>
      <c r="T430" s="249"/>
      <c r="U430" s="250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1" t="s">
        <v>178</v>
      </c>
      <c r="AU430" s="251" t="s">
        <v>88</v>
      </c>
      <c r="AV430" s="13" t="s">
        <v>88</v>
      </c>
      <c r="AW430" s="13" t="s">
        <v>34</v>
      </c>
      <c r="AX430" s="13" t="s">
        <v>78</v>
      </c>
      <c r="AY430" s="251" t="s">
        <v>162</v>
      </c>
    </row>
    <row r="431" s="13" customFormat="1">
      <c r="A431" s="13"/>
      <c r="B431" s="240"/>
      <c r="C431" s="241"/>
      <c r="D431" s="242" t="s">
        <v>178</v>
      </c>
      <c r="E431" s="243" t="s">
        <v>1</v>
      </c>
      <c r="F431" s="244" t="s">
        <v>2142</v>
      </c>
      <c r="G431" s="241"/>
      <c r="H431" s="245">
        <v>7</v>
      </c>
      <c r="I431" s="246"/>
      <c r="J431" s="241"/>
      <c r="K431" s="241"/>
      <c r="L431" s="247"/>
      <c r="M431" s="248"/>
      <c r="N431" s="249"/>
      <c r="O431" s="249"/>
      <c r="P431" s="249"/>
      <c r="Q431" s="249"/>
      <c r="R431" s="249"/>
      <c r="S431" s="249"/>
      <c r="T431" s="249"/>
      <c r="U431" s="250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1" t="s">
        <v>178</v>
      </c>
      <c r="AU431" s="251" t="s">
        <v>88</v>
      </c>
      <c r="AV431" s="13" t="s">
        <v>88</v>
      </c>
      <c r="AW431" s="13" t="s">
        <v>34</v>
      </c>
      <c r="AX431" s="13" t="s">
        <v>78</v>
      </c>
      <c r="AY431" s="251" t="s">
        <v>162</v>
      </c>
    </row>
    <row r="432" s="14" customFormat="1">
      <c r="A432" s="14"/>
      <c r="B432" s="263"/>
      <c r="C432" s="264"/>
      <c r="D432" s="242" t="s">
        <v>178</v>
      </c>
      <c r="E432" s="265" t="s">
        <v>1</v>
      </c>
      <c r="F432" s="266" t="s">
        <v>320</v>
      </c>
      <c r="G432" s="264"/>
      <c r="H432" s="267">
        <v>42.439999999999998</v>
      </c>
      <c r="I432" s="268"/>
      <c r="J432" s="264"/>
      <c r="K432" s="264"/>
      <c r="L432" s="269"/>
      <c r="M432" s="270"/>
      <c r="N432" s="271"/>
      <c r="O432" s="271"/>
      <c r="P432" s="271"/>
      <c r="Q432" s="271"/>
      <c r="R432" s="271"/>
      <c r="S432" s="271"/>
      <c r="T432" s="271"/>
      <c r="U432" s="272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3" t="s">
        <v>178</v>
      </c>
      <c r="AU432" s="273" t="s">
        <v>88</v>
      </c>
      <c r="AV432" s="14" t="s">
        <v>168</v>
      </c>
      <c r="AW432" s="14" t="s">
        <v>34</v>
      </c>
      <c r="AX432" s="14" t="s">
        <v>86</v>
      </c>
      <c r="AY432" s="273" t="s">
        <v>162</v>
      </c>
    </row>
    <row r="433" s="2" customFormat="1" ht="37.8" customHeight="1">
      <c r="A433" s="38"/>
      <c r="B433" s="39"/>
      <c r="C433" s="252" t="s">
        <v>2063</v>
      </c>
      <c r="D433" s="252" t="s">
        <v>218</v>
      </c>
      <c r="E433" s="253" t="s">
        <v>2013</v>
      </c>
      <c r="F433" s="254" t="s">
        <v>2441</v>
      </c>
      <c r="G433" s="255" t="s">
        <v>167</v>
      </c>
      <c r="H433" s="256">
        <v>46.683999999999998</v>
      </c>
      <c r="I433" s="257"/>
      <c r="J433" s="258">
        <f>ROUND(I433*H433,2)</f>
        <v>0</v>
      </c>
      <c r="K433" s="259"/>
      <c r="L433" s="260"/>
      <c r="M433" s="261" t="s">
        <v>1</v>
      </c>
      <c r="N433" s="262" t="s">
        <v>43</v>
      </c>
      <c r="O433" s="91"/>
      <c r="P433" s="236">
        <f>O433*H433</f>
        <v>0</v>
      </c>
      <c r="Q433" s="236">
        <v>0.019199999999999998</v>
      </c>
      <c r="R433" s="236">
        <f>Q433*H433</f>
        <v>0.89633279999999982</v>
      </c>
      <c r="S433" s="236">
        <v>0</v>
      </c>
      <c r="T433" s="236">
        <f>S433*H433</f>
        <v>0</v>
      </c>
      <c r="U433" s="237" t="s">
        <v>1</v>
      </c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8" t="s">
        <v>323</v>
      </c>
      <c r="AT433" s="238" t="s">
        <v>218</v>
      </c>
      <c r="AU433" s="238" t="s">
        <v>88</v>
      </c>
      <c r="AY433" s="17" t="s">
        <v>162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7" t="s">
        <v>86</v>
      </c>
      <c r="BK433" s="239">
        <f>ROUND(I433*H433,2)</f>
        <v>0</v>
      </c>
      <c r="BL433" s="17" t="s">
        <v>238</v>
      </c>
      <c r="BM433" s="238" t="s">
        <v>2442</v>
      </c>
    </row>
    <row r="434" s="13" customFormat="1">
      <c r="A434" s="13"/>
      <c r="B434" s="240"/>
      <c r="C434" s="241"/>
      <c r="D434" s="242" t="s">
        <v>178</v>
      </c>
      <c r="E434" s="241"/>
      <c r="F434" s="244" t="s">
        <v>2443</v>
      </c>
      <c r="G434" s="241"/>
      <c r="H434" s="245">
        <v>46.683999999999998</v>
      </c>
      <c r="I434" s="246"/>
      <c r="J434" s="241"/>
      <c r="K434" s="241"/>
      <c r="L434" s="247"/>
      <c r="M434" s="248"/>
      <c r="N434" s="249"/>
      <c r="O434" s="249"/>
      <c r="P434" s="249"/>
      <c r="Q434" s="249"/>
      <c r="R434" s="249"/>
      <c r="S434" s="249"/>
      <c r="T434" s="249"/>
      <c r="U434" s="250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1" t="s">
        <v>178</v>
      </c>
      <c r="AU434" s="251" t="s">
        <v>88</v>
      </c>
      <c r="AV434" s="13" t="s">
        <v>88</v>
      </c>
      <c r="AW434" s="13" t="s">
        <v>4</v>
      </c>
      <c r="AX434" s="13" t="s">
        <v>86</v>
      </c>
      <c r="AY434" s="251" t="s">
        <v>162</v>
      </c>
    </row>
    <row r="435" s="2" customFormat="1" ht="14.4" customHeight="1">
      <c r="A435" s="38"/>
      <c r="B435" s="39"/>
      <c r="C435" s="226" t="s">
        <v>2444</v>
      </c>
      <c r="D435" s="226" t="s">
        <v>164</v>
      </c>
      <c r="E435" s="227" t="s">
        <v>2017</v>
      </c>
      <c r="F435" s="228" t="s">
        <v>2018</v>
      </c>
      <c r="G435" s="229" t="s">
        <v>167</v>
      </c>
      <c r="H435" s="230">
        <v>42.439999999999998</v>
      </c>
      <c r="I435" s="231"/>
      <c r="J435" s="232">
        <f>ROUND(I435*H435,2)</f>
        <v>0</v>
      </c>
      <c r="K435" s="233"/>
      <c r="L435" s="44"/>
      <c r="M435" s="234" t="s">
        <v>1</v>
      </c>
      <c r="N435" s="235" t="s">
        <v>43</v>
      </c>
      <c r="O435" s="91"/>
      <c r="P435" s="236">
        <f>O435*H435</f>
        <v>0</v>
      </c>
      <c r="Q435" s="236">
        <v>0.00029999999999999997</v>
      </c>
      <c r="R435" s="236">
        <f>Q435*H435</f>
        <v>0.012731999999999999</v>
      </c>
      <c r="S435" s="236">
        <v>0</v>
      </c>
      <c r="T435" s="236">
        <f>S435*H435</f>
        <v>0</v>
      </c>
      <c r="U435" s="237" t="s">
        <v>1</v>
      </c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8" t="s">
        <v>238</v>
      </c>
      <c r="AT435" s="238" t="s">
        <v>164</v>
      </c>
      <c r="AU435" s="238" t="s">
        <v>88</v>
      </c>
      <c r="AY435" s="17" t="s">
        <v>162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7" t="s">
        <v>86</v>
      </c>
      <c r="BK435" s="239">
        <f>ROUND(I435*H435,2)</f>
        <v>0</v>
      </c>
      <c r="BL435" s="17" t="s">
        <v>238</v>
      </c>
      <c r="BM435" s="238" t="s">
        <v>2445</v>
      </c>
    </row>
    <row r="436" s="2" customFormat="1" ht="24.15" customHeight="1">
      <c r="A436" s="38"/>
      <c r="B436" s="39"/>
      <c r="C436" s="226" t="s">
        <v>2446</v>
      </c>
      <c r="D436" s="226" t="s">
        <v>164</v>
      </c>
      <c r="E436" s="227" t="s">
        <v>2020</v>
      </c>
      <c r="F436" s="228" t="s">
        <v>2021</v>
      </c>
      <c r="G436" s="229" t="s">
        <v>414</v>
      </c>
      <c r="H436" s="278"/>
      <c r="I436" s="231"/>
      <c r="J436" s="232">
        <f>ROUND(I436*H436,2)</f>
        <v>0</v>
      </c>
      <c r="K436" s="233"/>
      <c r="L436" s="44"/>
      <c r="M436" s="234" t="s">
        <v>1</v>
      </c>
      <c r="N436" s="235" t="s">
        <v>43</v>
      </c>
      <c r="O436" s="91"/>
      <c r="P436" s="236">
        <f>O436*H436</f>
        <v>0</v>
      </c>
      <c r="Q436" s="236">
        <v>0</v>
      </c>
      <c r="R436" s="236">
        <f>Q436*H436</f>
        <v>0</v>
      </c>
      <c r="S436" s="236">
        <v>0</v>
      </c>
      <c r="T436" s="236">
        <f>S436*H436</f>
        <v>0</v>
      </c>
      <c r="U436" s="237" t="s">
        <v>1</v>
      </c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8" t="s">
        <v>238</v>
      </c>
      <c r="AT436" s="238" t="s">
        <v>164</v>
      </c>
      <c r="AU436" s="238" t="s">
        <v>88</v>
      </c>
      <c r="AY436" s="17" t="s">
        <v>162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7" t="s">
        <v>86</v>
      </c>
      <c r="BK436" s="239">
        <f>ROUND(I436*H436,2)</f>
        <v>0</v>
      </c>
      <c r="BL436" s="17" t="s">
        <v>238</v>
      </c>
      <c r="BM436" s="238" t="s">
        <v>2447</v>
      </c>
    </row>
    <row r="437" s="12" customFormat="1" ht="22.8" customHeight="1">
      <c r="A437" s="12"/>
      <c r="B437" s="210"/>
      <c r="C437" s="211"/>
      <c r="D437" s="212" t="s">
        <v>77</v>
      </c>
      <c r="E437" s="224" t="s">
        <v>2448</v>
      </c>
      <c r="F437" s="224" t="s">
        <v>2449</v>
      </c>
      <c r="G437" s="211"/>
      <c r="H437" s="211"/>
      <c r="I437" s="214"/>
      <c r="J437" s="225">
        <f>BK437</f>
        <v>0</v>
      </c>
      <c r="K437" s="211"/>
      <c r="L437" s="216"/>
      <c r="M437" s="217"/>
      <c r="N437" s="218"/>
      <c r="O437" s="218"/>
      <c r="P437" s="219">
        <f>SUM(P438:P467)</f>
        <v>0</v>
      </c>
      <c r="Q437" s="218"/>
      <c r="R437" s="219">
        <f>SUM(R438:R467)</f>
        <v>0.42406120000000003</v>
      </c>
      <c r="S437" s="218"/>
      <c r="T437" s="219">
        <f>SUM(T438:T467)</f>
        <v>0.33950000000000002</v>
      </c>
      <c r="U437" s="220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21" t="s">
        <v>88</v>
      </c>
      <c r="AT437" s="222" t="s">
        <v>77</v>
      </c>
      <c r="AU437" s="222" t="s">
        <v>86</v>
      </c>
      <c r="AY437" s="221" t="s">
        <v>162</v>
      </c>
      <c r="BK437" s="223">
        <f>SUM(BK438:BK467)</f>
        <v>0</v>
      </c>
    </row>
    <row r="438" s="2" customFormat="1" ht="24.15" customHeight="1">
      <c r="A438" s="38"/>
      <c r="B438" s="39"/>
      <c r="C438" s="226" t="s">
        <v>2450</v>
      </c>
      <c r="D438" s="226" t="s">
        <v>164</v>
      </c>
      <c r="E438" s="227" t="s">
        <v>2451</v>
      </c>
      <c r="F438" s="228" t="s">
        <v>2452</v>
      </c>
      <c r="G438" s="229" t="s">
        <v>167</v>
      </c>
      <c r="H438" s="230">
        <v>135.80000000000001</v>
      </c>
      <c r="I438" s="231"/>
      <c r="J438" s="232">
        <f>ROUND(I438*H438,2)</f>
        <v>0</v>
      </c>
      <c r="K438" s="233"/>
      <c r="L438" s="44"/>
      <c r="M438" s="234" t="s">
        <v>1</v>
      </c>
      <c r="N438" s="235" t="s">
        <v>43</v>
      </c>
      <c r="O438" s="91"/>
      <c r="P438" s="236">
        <f>O438*H438</f>
        <v>0</v>
      </c>
      <c r="Q438" s="236">
        <v>0</v>
      </c>
      <c r="R438" s="236">
        <f>Q438*H438</f>
        <v>0</v>
      </c>
      <c r="S438" s="236">
        <v>0.0025000000000000001</v>
      </c>
      <c r="T438" s="236">
        <f>S438*H438</f>
        <v>0.33950000000000002</v>
      </c>
      <c r="U438" s="237" t="s">
        <v>1</v>
      </c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8" t="s">
        <v>238</v>
      </c>
      <c r="AT438" s="238" t="s">
        <v>164</v>
      </c>
      <c r="AU438" s="238" t="s">
        <v>88</v>
      </c>
      <c r="AY438" s="17" t="s">
        <v>162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7" t="s">
        <v>86</v>
      </c>
      <c r="BK438" s="239">
        <f>ROUND(I438*H438,2)</f>
        <v>0</v>
      </c>
      <c r="BL438" s="17" t="s">
        <v>238</v>
      </c>
      <c r="BM438" s="238" t="s">
        <v>2453</v>
      </c>
    </row>
    <row r="439" s="13" customFormat="1">
      <c r="A439" s="13"/>
      <c r="B439" s="240"/>
      <c r="C439" s="241"/>
      <c r="D439" s="242" t="s">
        <v>178</v>
      </c>
      <c r="E439" s="243" t="s">
        <v>1</v>
      </c>
      <c r="F439" s="244" t="s">
        <v>2139</v>
      </c>
      <c r="G439" s="241"/>
      <c r="H439" s="245">
        <v>25</v>
      </c>
      <c r="I439" s="246"/>
      <c r="J439" s="241"/>
      <c r="K439" s="241"/>
      <c r="L439" s="247"/>
      <c r="M439" s="248"/>
      <c r="N439" s="249"/>
      <c r="O439" s="249"/>
      <c r="P439" s="249"/>
      <c r="Q439" s="249"/>
      <c r="R439" s="249"/>
      <c r="S439" s="249"/>
      <c r="T439" s="249"/>
      <c r="U439" s="250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1" t="s">
        <v>178</v>
      </c>
      <c r="AU439" s="251" t="s">
        <v>88</v>
      </c>
      <c r="AV439" s="13" t="s">
        <v>88</v>
      </c>
      <c r="AW439" s="13" t="s">
        <v>34</v>
      </c>
      <c r="AX439" s="13" t="s">
        <v>78</v>
      </c>
      <c r="AY439" s="251" t="s">
        <v>162</v>
      </c>
    </row>
    <row r="440" s="13" customFormat="1">
      <c r="A440" s="13"/>
      <c r="B440" s="240"/>
      <c r="C440" s="241"/>
      <c r="D440" s="242" t="s">
        <v>178</v>
      </c>
      <c r="E440" s="243" t="s">
        <v>1</v>
      </c>
      <c r="F440" s="244" t="s">
        <v>2141</v>
      </c>
      <c r="G440" s="241"/>
      <c r="H440" s="245">
        <v>28</v>
      </c>
      <c r="I440" s="246"/>
      <c r="J440" s="241"/>
      <c r="K440" s="241"/>
      <c r="L440" s="247"/>
      <c r="M440" s="248"/>
      <c r="N440" s="249"/>
      <c r="O440" s="249"/>
      <c r="P440" s="249"/>
      <c r="Q440" s="249"/>
      <c r="R440" s="249"/>
      <c r="S440" s="249"/>
      <c r="T440" s="249"/>
      <c r="U440" s="250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1" t="s">
        <v>178</v>
      </c>
      <c r="AU440" s="251" t="s">
        <v>88</v>
      </c>
      <c r="AV440" s="13" t="s">
        <v>88</v>
      </c>
      <c r="AW440" s="13" t="s">
        <v>34</v>
      </c>
      <c r="AX440" s="13" t="s">
        <v>78</v>
      </c>
      <c r="AY440" s="251" t="s">
        <v>162</v>
      </c>
    </row>
    <row r="441" s="13" customFormat="1">
      <c r="A441" s="13"/>
      <c r="B441" s="240"/>
      <c r="C441" s="241"/>
      <c r="D441" s="242" t="s">
        <v>178</v>
      </c>
      <c r="E441" s="243" t="s">
        <v>1</v>
      </c>
      <c r="F441" s="244" t="s">
        <v>2142</v>
      </c>
      <c r="G441" s="241"/>
      <c r="H441" s="245">
        <v>7</v>
      </c>
      <c r="I441" s="246"/>
      <c r="J441" s="241"/>
      <c r="K441" s="241"/>
      <c r="L441" s="247"/>
      <c r="M441" s="248"/>
      <c r="N441" s="249"/>
      <c r="O441" s="249"/>
      <c r="P441" s="249"/>
      <c r="Q441" s="249"/>
      <c r="R441" s="249"/>
      <c r="S441" s="249"/>
      <c r="T441" s="249"/>
      <c r="U441" s="250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1" t="s">
        <v>178</v>
      </c>
      <c r="AU441" s="251" t="s">
        <v>88</v>
      </c>
      <c r="AV441" s="13" t="s">
        <v>88</v>
      </c>
      <c r="AW441" s="13" t="s">
        <v>34</v>
      </c>
      <c r="AX441" s="13" t="s">
        <v>78</v>
      </c>
      <c r="AY441" s="251" t="s">
        <v>162</v>
      </c>
    </row>
    <row r="442" s="13" customFormat="1">
      <c r="A442" s="13"/>
      <c r="B442" s="240"/>
      <c r="C442" s="241"/>
      <c r="D442" s="242" t="s">
        <v>178</v>
      </c>
      <c r="E442" s="243" t="s">
        <v>1</v>
      </c>
      <c r="F442" s="244" t="s">
        <v>2143</v>
      </c>
      <c r="G442" s="241"/>
      <c r="H442" s="245">
        <v>20.68</v>
      </c>
      <c r="I442" s="246"/>
      <c r="J442" s="241"/>
      <c r="K442" s="241"/>
      <c r="L442" s="247"/>
      <c r="M442" s="248"/>
      <c r="N442" s="249"/>
      <c r="O442" s="249"/>
      <c r="P442" s="249"/>
      <c r="Q442" s="249"/>
      <c r="R442" s="249"/>
      <c r="S442" s="249"/>
      <c r="T442" s="249"/>
      <c r="U442" s="250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1" t="s">
        <v>178</v>
      </c>
      <c r="AU442" s="251" t="s">
        <v>88</v>
      </c>
      <c r="AV442" s="13" t="s">
        <v>88</v>
      </c>
      <c r="AW442" s="13" t="s">
        <v>34</v>
      </c>
      <c r="AX442" s="13" t="s">
        <v>78</v>
      </c>
      <c r="AY442" s="251" t="s">
        <v>162</v>
      </c>
    </row>
    <row r="443" s="13" customFormat="1">
      <c r="A443" s="13"/>
      <c r="B443" s="240"/>
      <c r="C443" s="241"/>
      <c r="D443" s="242" t="s">
        <v>178</v>
      </c>
      <c r="E443" s="243" t="s">
        <v>1</v>
      </c>
      <c r="F443" s="244" t="s">
        <v>2145</v>
      </c>
      <c r="G443" s="241"/>
      <c r="H443" s="245">
        <v>20.68</v>
      </c>
      <c r="I443" s="246"/>
      <c r="J443" s="241"/>
      <c r="K443" s="241"/>
      <c r="L443" s="247"/>
      <c r="M443" s="248"/>
      <c r="N443" s="249"/>
      <c r="O443" s="249"/>
      <c r="P443" s="249"/>
      <c r="Q443" s="249"/>
      <c r="R443" s="249"/>
      <c r="S443" s="249"/>
      <c r="T443" s="249"/>
      <c r="U443" s="250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1" t="s">
        <v>178</v>
      </c>
      <c r="AU443" s="251" t="s">
        <v>88</v>
      </c>
      <c r="AV443" s="13" t="s">
        <v>88</v>
      </c>
      <c r="AW443" s="13" t="s">
        <v>34</v>
      </c>
      <c r="AX443" s="13" t="s">
        <v>78</v>
      </c>
      <c r="AY443" s="251" t="s">
        <v>162</v>
      </c>
    </row>
    <row r="444" s="13" customFormat="1">
      <c r="A444" s="13"/>
      <c r="B444" s="240"/>
      <c r="C444" s="241"/>
      <c r="D444" s="242" t="s">
        <v>178</v>
      </c>
      <c r="E444" s="243" t="s">
        <v>1</v>
      </c>
      <c r="F444" s="244" t="s">
        <v>2146</v>
      </c>
      <c r="G444" s="241"/>
      <c r="H444" s="245">
        <v>34.439999999999998</v>
      </c>
      <c r="I444" s="246"/>
      <c r="J444" s="241"/>
      <c r="K444" s="241"/>
      <c r="L444" s="247"/>
      <c r="M444" s="248"/>
      <c r="N444" s="249"/>
      <c r="O444" s="249"/>
      <c r="P444" s="249"/>
      <c r="Q444" s="249"/>
      <c r="R444" s="249"/>
      <c r="S444" s="249"/>
      <c r="T444" s="249"/>
      <c r="U444" s="250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178</v>
      </c>
      <c r="AU444" s="251" t="s">
        <v>88</v>
      </c>
      <c r="AV444" s="13" t="s">
        <v>88</v>
      </c>
      <c r="AW444" s="13" t="s">
        <v>34</v>
      </c>
      <c r="AX444" s="13" t="s">
        <v>78</v>
      </c>
      <c r="AY444" s="251" t="s">
        <v>162</v>
      </c>
    </row>
    <row r="445" s="14" customFormat="1">
      <c r="A445" s="14"/>
      <c r="B445" s="263"/>
      <c r="C445" s="264"/>
      <c r="D445" s="242" t="s">
        <v>178</v>
      </c>
      <c r="E445" s="265" t="s">
        <v>1</v>
      </c>
      <c r="F445" s="266" t="s">
        <v>320</v>
      </c>
      <c r="G445" s="264"/>
      <c r="H445" s="267">
        <v>135.80000000000001</v>
      </c>
      <c r="I445" s="268"/>
      <c r="J445" s="264"/>
      <c r="K445" s="264"/>
      <c r="L445" s="269"/>
      <c r="M445" s="270"/>
      <c r="N445" s="271"/>
      <c r="O445" s="271"/>
      <c r="P445" s="271"/>
      <c r="Q445" s="271"/>
      <c r="R445" s="271"/>
      <c r="S445" s="271"/>
      <c r="T445" s="271"/>
      <c r="U445" s="272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3" t="s">
        <v>178</v>
      </c>
      <c r="AU445" s="273" t="s">
        <v>88</v>
      </c>
      <c r="AV445" s="14" t="s">
        <v>168</v>
      </c>
      <c r="AW445" s="14" t="s">
        <v>34</v>
      </c>
      <c r="AX445" s="14" t="s">
        <v>86</v>
      </c>
      <c r="AY445" s="273" t="s">
        <v>162</v>
      </c>
    </row>
    <row r="446" s="2" customFormat="1" ht="14.4" customHeight="1">
      <c r="A446" s="38"/>
      <c r="B446" s="39"/>
      <c r="C446" s="226" t="s">
        <v>2454</v>
      </c>
      <c r="D446" s="226" t="s">
        <v>164</v>
      </c>
      <c r="E446" s="227" t="s">
        <v>2455</v>
      </c>
      <c r="F446" s="228" t="s">
        <v>2456</v>
      </c>
      <c r="G446" s="229" t="s">
        <v>167</v>
      </c>
      <c r="H446" s="230">
        <v>45.68</v>
      </c>
      <c r="I446" s="231"/>
      <c r="J446" s="232">
        <f>ROUND(I446*H446,2)</f>
        <v>0</v>
      </c>
      <c r="K446" s="233"/>
      <c r="L446" s="44"/>
      <c r="M446" s="234" t="s">
        <v>1</v>
      </c>
      <c r="N446" s="235" t="s">
        <v>43</v>
      </c>
      <c r="O446" s="91"/>
      <c r="P446" s="236">
        <f>O446*H446</f>
        <v>0</v>
      </c>
      <c r="Q446" s="236">
        <v>0</v>
      </c>
      <c r="R446" s="236">
        <f>Q446*H446</f>
        <v>0</v>
      </c>
      <c r="S446" s="236">
        <v>0</v>
      </c>
      <c r="T446" s="236">
        <f>S446*H446</f>
        <v>0</v>
      </c>
      <c r="U446" s="237" t="s">
        <v>1</v>
      </c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8" t="s">
        <v>238</v>
      </c>
      <c r="AT446" s="238" t="s">
        <v>164</v>
      </c>
      <c r="AU446" s="238" t="s">
        <v>88</v>
      </c>
      <c r="AY446" s="17" t="s">
        <v>162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7" t="s">
        <v>86</v>
      </c>
      <c r="BK446" s="239">
        <f>ROUND(I446*H446,2)</f>
        <v>0</v>
      </c>
      <c r="BL446" s="17" t="s">
        <v>238</v>
      </c>
      <c r="BM446" s="238" t="s">
        <v>2457</v>
      </c>
    </row>
    <row r="447" s="13" customFormat="1">
      <c r="A447" s="13"/>
      <c r="B447" s="240"/>
      <c r="C447" s="241"/>
      <c r="D447" s="242" t="s">
        <v>178</v>
      </c>
      <c r="E447" s="243" t="s">
        <v>1</v>
      </c>
      <c r="F447" s="244" t="s">
        <v>2139</v>
      </c>
      <c r="G447" s="241"/>
      <c r="H447" s="245">
        <v>25</v>
      </c>
      <c r="I447" s="246"/>
      <c r="J447" s="241"/>
      <c r="K447" s="241"/>
      <c r="L447" s="247"/>
      <c r="M447" s="248"/>
      <c r="N447" s="249"/>
      <c r="O447" s="249"/>
      <c r="P447" s="249"/>
      <c r="Q447" s="249"/>
      <c r="R447" s="249"/>
      <c r="S447" s="249"/>
      <c r="T447" s="249"/>
      <c r="U447" s="250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1" t="s">
        <v>178</v>
      </c>
      <c r="AU447" s="251" t="s">
        <v>88</v>
      </c>
      <c r="AV447" s="13" t="s">
        <v>88</v>
      </c>
      <c r="AW447" s="13" t="s">
        <v>34</v>
      </c>
      <c r="AX447" s="13" t="s">
        <v>78</v>
      </c>
      <c r="AY447" s="251" t="s">
        <v>162</v>
      </c>
    </row>
    <row r="448" s="13" customFormat="1">
      <c r="A448" s="13"/>
      <c r="B448" s="240"/>
      <c r="C448" s="241"/>
      <c r="D448" s="242" t="s">
        <v>178</v>
      </c>
      <c r="E448" s="243" t="s">
        <v>1</v>
      </c>
      <c r="F448" s="244" t="s">
        <v>2145</v>
      </c>
      <c r="G448" s="241"/>
      <c r="H448" s="245">
        <v>20.68</v>
      </c>
      <c r="I448" s="246"/>
      <c r="J448" s="241"/>
      <c r="K448" s="241"/>
      <c r="L448" s="247"/>
      <c r="M448" s="248"/>
      <c r="N448" s="249"/>
      <c r="O448" s="249"/>
      <c r="P448" s="249"/>
      <c r="Q448" s="249"/>
      <c r="R448" s="249"/>
      <c r="S448" s="249"/>
      <c r="T448" s="249"/>
      <c r="U448" s="250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178</v>
      </c>
      <c r="AU448" s="251" t="s">
        <v>88</v>
      </c>
      <c r="AV448" s="13" t="s">
        <v>88</v>
      </c>
      <c r="AW448" s="13" t="s">
        <v>34</v>
      </c>
      <c r="AX448" s="13" t="s">
        <v>78</v>
      </c>
      <c r="AY448" s="251" t="s">
        <v>162</v>
      </c>
    </row>
    <row r="449" s="14" customFormat="1">
      <c r="A449" s="14"/>
      <c r="B449" s="263"/>
      <c r="C449" s="264"/>
      <c r="D449" s="242" t="s">
        <v>178</v>
      </c>
      <c r="E449" s="265" t="s">
        <v>1</v>
      </c>
      <c r="F449" s="266" t="s">
        <v>320</v>
      </c>
      <c r="G449" s="264"/>
      <c r="H449" s="267">
        <v>45.68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1"/>
      <c r="U449" s="272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3" t="s">
        <v>178</v>
      </c>
      <c r="AU449" s="273" t="s">
        <v>88</v>
      </c>
      <c r="AV449" s="14" t="s">
        <v>168</v>
      </c>
      <c r="AW449" s="14" t="s">
        <v>34</v>
      </c>
      <c r="AX449" s="14" t="s">
        <v>86</v>
      </c>
      <c r="AY449" s="273" t="s">
        <v>162</v>
      </c>
    </row>
    <row r="450" s="2" customFormat="1" ht="24.15" customHeight="1">
      <c r="A450" s="38"/>
      <c r="B450" s="39"/>
      <c r="C450" s="226" t="s">
        <v>2458</v>
      </c>
      <c r="D450" s="226" t="s">
        <v>164</v>
      </c>
      <c r="E450" s="227" t="s">
        <v>2459</v>
      </c>
      <c r="F450" s="228" t="s">
        <v>2460</v>
      </c>
      <c r="G450" s="229" t="s">
        <v>167</v>
      </c>
      <c r="H450" s="230">
        <v>45.68</v>
      </c>
      <c r="I450" s="231"/>
      <c r="J450" s="232">
        <f>ROUND(I450*H450,2)</f>
        <v>0</v>
      </c>
      <c r="K450" s="233"/>
      <c r="L450" s="44"/>
      <c r="M450" s="234" t="s">
        <v>1</v>
      </c>
      <c r="N450" s="235" t="s">
        <v>43</v>
      </c>
      <c r="O450" s="91"/>
      <c r="P450" s="236">
        <f>O450*H450</f>
        <v>0</v>
      </c>
      <c r="Q450" s="236">
        <v>0.0045500000000000002</v>
      </c>
      <c r="R450" s="236">
        <f>Q450*H450</f>
        <v>0.207844</v>
      </c>
      <c r="S450" s="236">
        <v>0</v>
      </c>
      <c r="T450" s="236">
        <f>S450*H450</f>
        <v>0</v>
      </c>
      <c r="U450" s="237" t="s">
        <v>1</v>
      </c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8" t="s">
        <v>238</v>
      </c>
      <c r="AT450" s="238" t="s">
        <v>164</v>
      </c>
      <c r="AU450" s="238" t="s">
        <v>88</v>
      </c>
      <c r="AY450" s="17" t="s">
        <v>162</v>
      </c>
      <c r="BE450" s="239">
        <f>IF(N450="základní",J450,0)</f>
        <v>0</v>
      </c>
      <c r="BF450" s="239">
        <f>IF(N450="snížená",J450,0)</f>
        <v>0</v>
      </c>
      <c r="BG450" s="239">
        <f>IF(N450="zákl. přenesená",J450,0)</f>
        <v>0</v>
      </c>
      <c r="BH450" s="239">
        <f>IF(N450="sníž. přenesená",J450,0)</f>
        <v>0</v>
      </c>
      <c r="BI450" s="239">
        <f>IF(N450="nulová",J450,0)</f>
        <v>0</v>
      </c>
      <c r="BJ450" s="17" t="s">
        <v>86</v>
      </c>
      <c r="BK450" s="239">
        <f>ROUND(I450*H450,2)</f>
        <v>0</v>
      </c>
      <c r="BL450" s="17" t="s">
        <v>238</v>
      </c>
      <c r="BM450" s="238" t="s">
        <v>2461</v>
      </c>
    </row>
    <row r="451" s="2" customFormat="1" ht="14.4" customHeight="1">
      <c r="A451" s="38"/>
      <c r="B451" s="39"/>
      <c r="C451" s="226" t="s">
        <v>2462</v>
      </c>
      <c r="D451" s="226" t="s">
        <v>164</v>
      </c>
      <c r="E451" s="227" t="s">
        <v>2463</v>
      </c>
      <c r="F451" s="228" t="s">
        <v>2464</v>
      </c>
      <c r="G451" s="229" t="s">
        <v>167</v>
      </c>
      <c r="H451" s="230">
        <v>45.68</v>
      </c>
      <c r="I451" s="231"/>
      <c r="J451" s="232">
        <f>ROUND(I451*H451,2)</f>
        <v>0</v>
      </c>
      <c r="K451" s="233"/>
      <c r="L451" s="44"/>
      <c r="M451" s="234" t="s">
        <v>1</v>
      </c>
      <c r="N451" s="235" t="s">
        <v>43</v>
      </c>
      <c r="O451" s="91"/>
      <c r="P451" s="236">
        <f>O451*H451</f>
        <v>0</v>
      </c>
      <c r="Q451" s="236">
        <v>3.0000000000000001E-05</v>
      </c>
      <c r="R451" s="236">
        <f>Q451*H451</f>
        <v>0.0013704000000000001</v>
      </c>
      <c r="S451" s="236">
        <v>0</v>
      </c>
      <c r="T451" s="236">
        <f>S451*H451</f>
        <v>0</v>
      </c>
      <c r="U451" s="237" t="s">
        <v>1</v>
      </c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8" t="s">
        <v>238</v>
      </c>
      <c r="AT451" s="238" t="s">
        <v>164</v>
      </c>
      <c r="AU451" s="238" t="s">
        <v>88</v>
      </c>
      <c r="AY451" s="17" t="s">
        <v>162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7" t="s">
        <v>86</v>
      </c>
      <c r="BK451" s="239">
        <f>ROUND(I451*H451,2)</f>
        <v>0</v>
      </c>
      <c r="BL451" s="17" t="s">
        <v>238</v>
      </c>
      <c r="BM451" s="238" t="s">
        <v>2465</v>
      </c>
    </row>
    <row r="452" s="2" customFormat="1" ht="14.4" customHeight="1">
      <c r="A452" s="38"/>
      <c r="B452" s="39"/>
      <c r="C452" s="226" t="s">
        <v>2466</v>
      </c>
      <c r="D452" s="226" t="s">
        <v>164</v>
      </c>
      <c r="E452" s="227" t="s">
        <v>2467</v>
      </c>
      <c r="F452" s="228" t="s">
        <v>2468</v>
      </c>
      <c r="G452" s="229" t="s">
        <v>266</v>
      </c>
      <c r="H452" s="230">
        <v>45.68</v>
      </c>
      <c r="I452" s="231"/>
      <c r="J452" s="232">
        <f>ROUND(I452*H452,2)</f>
        <v>0</v>
      </c>
      <c r="K452" s="233"/>
      <c r="L452" s="44"/>
      <c r="M452" s="234" t="s">
        <v>1</v>
      </c>
      <c r="N452" s="235" t="s">
        <v>43</v>
      </c>
      <c r="O452" s="91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6">
        <f>S452*H452</f>
        <v>0</v>
      </c>
      <c r="U452" s="237" t="s">
        <v>1</v>
      </c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8" t="s">
        <v>238</v>
      </c>
      <c r="AT452" s="238" t="s">
        <v>164</v>
      </c>
      <c r="AU452" s="238" t="s">
        <v>88</v>
      </c>
      <c r="AY452" s="17" t="s">
        <v>162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7" t="s">
        <v>86</v>
      </c>
      <c r="BK452" s="239">
        <f>ROUND(I452*H452,2)</f>
        <v>0</v>
      </c>
      <c r="BL452" s="17" t="s">
        <v>238</v>
      </c>
      <c r="BM452" s="238" t="s">
        <v>2469</v>
      </c>
    </row>
    <row r="453" s="2" customFormat="1" ht="14.4" customHeight="1">
      <c r="A453" s="38"/>
      <c r="B453" s="39"/>
      <c r="C453" s="226" t="s">
        <v>2470</v>
      </c>
      <c r="D453" s="226" t="s">
        <v>164</v>
      </c>
      <c r="E453" s="227" t="s">
        <v>2471</v>
      </c>
      <c r="F453" s="228" t="s">
        <v>2472</v>
      </c>
      <c r="G453" s="229" t="s">
        <v>266</v>
      </c>
      <c r="H453" s="230">
        <v>38.200000000000003</v>
      </c>
      <c r="I453" s="231"/>
      <c r="J453" s="232">
        <f>ROUND(I453*H453,2)</f>
        <v>0</v>
      </c>
      <c r="K453" s="233"/>
      <c r="L453" s="44"/>
      <c r="M453" s="234" t="s">
        <v>1</v>
      </c>
      <c r="N453" s="235" t="s">
        <v>43</v>
      </c>
      <c r="O453" s="91"/>
      <c r="P453" s="236">
        <f>O453*H453</f>
        <v>0</v>
      </c>
      <c r="Q453" s="236">
        <v>2.0000000000000002E-05</v>
      </c>
      <c r="R453" s="236">
        <f>Q453*H453</f>
        <v>0.00076400000000000014</v>
      </c>
      <c r="S453" s="236">
        <v>0</v>
      </c>
      <c r="T453" s="236">
        <f>S453*H453</f>
        <v>0</v>
      </c>
      <c r="U453" s="237" t="s">
        <v>1</v>
      </c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8" t="s">
        <v>238</v>
      </c>
      <c r="AT453" s="238" t="s">
        <v>164</v>
      </c>
      <c r="AU453" s="238" t="s">
        <v>88</v>
      </c>
      <c r="AY453" s="17" t="s">
        <v>162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7" t="s">
        <v>86</v>
      </c>
      <c r="BK453" s="239">
        <f>ROUND(I453*H453,2)</f>
        <v>0</v>
      </c>
      <c r="BL453" s="17" t="s">
        <v>238</v>
      </c>
      <c r="BM453" s="238" t="s">
        <v>2473</v>
      </c>
    </row>
    <row r="454" s="13" customFormat="1">
      <c r="A454" s="13"/>
      <c r="B454" s="240"/>
      <c r="C454" s="241"/>
      <c r="D454" s="242" t="s">
        <v>178</v>
      </c>
      <c r="E454" s="243" t="s">
        <v>1</v>
      </c>
      <c r="F454" s="244" t="s">
        <v>2123</v>
      </c>
      <c r="G454" s="241"/>
      <c r="H454" s="245">
        <v>20</v>
      </c>
      <c r="I454" s="246"/>
      <c r="J454" s="241"/>
      <c r="K454" s="241"/>
      <c r="L454" s="247"/>
      <c r="M454" s="248"/>
      <c r="N454" s="249"/>
      <c r="O454" s="249"/>
      <c r="P454" s="249"/>
      <c r="Q454" s="249"/>
      <c r="R454" s="249"/>
      <c r="S454" s="249"/>
      <c r="T454" s="249"/>
      <c r="U454" s="250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1" t="s">
        <v>178</v>
      </c>
      <c r="AU454" s="251" t="s">
        <v>88</v>
      </c>
      <c r="AV454" s="13" t="s">
        <v>88</v>
      </c>
      <c r="AW454" s="13" t="s">
        <v>34</v>
      </c>
      <c r="AX454" s="13" t="s">
        <v>78</v>
      </c>
      <c r="AY454" s="251" t="s">
        <v>162</v>
      </c>
    </row>
    <row r="455" s="13" customFormat="1">
      <c r="A455" s="13"/>
      <c r="B455" s="240"/>
      <c r="C455" s="241"/>
      <c r="D455" s="242" t="s">
        <v>178</v>
      </c>
      <c r="E455" s="243" t="s">
        <v>1</v>
      </c>
      <c r="F455" s="244" t="s">
        <v>2129</v>
      </c>
      <c r="G455" s="241"/>
      <c r="H455" s="245">
        <v>18.199999999999999</v>
      </c>
      <c r="I455" s="246"/>
      <c r="J455" s="241"/>
      <c r="K455" s="241"/>
      <c r="L455" s="247"/>
      <c r="M455" s="248"/>
      <c r="N455" s="249"/>
      <c r="O455" s="249"/>
      <c r="P455" s="249"/>
      <c r="Q455" s="249"/>
      <c r="R455" s="249"/>
      <c r="S455" s="249"/>
      <c r="T455" s="249"/>
      <c r="U455" s="250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1" t="s">
        <v>178</v>
      </c>
      <c r="AU455" s="251" t="s">
        <v>88</v>
      </c>
      <c r="AV455" s="13" t="s">
        <v>88</v>
      </c>
      <c r="AW455" s="13" t="s">
        <v>34</v>
      </c>
      <c r="AX455" s="13" t="s">
        <v>78</v>
      </c>
      <c r="AY455" s="251" t="s">
        <v>162</v>
      </c>
    </row>
    <row r="456" s="14" customFormat="1">
      <c r="A456" s="14"/>
      <c r="B456" s="263"/>
      <c r="C456" s="264"/>
      <c r="D456" s="242" t="s">
        <v>178</v>
      </c>
      <c r="E456" s="265" t="s">
        <v>1</v>
      </c>
      <c r="F456" s="266" t="s">
        <v>320</v>
      </c>
      <c r="G456" s="264"/>
      <c r="H456" s="267">
        <v>38.200000000000003</v>
      </c>
      <c r="I456" s="268"/>
      <c r="J456" s="264"/>
      <c r="K456" s="264"/>
      <c r="L456" s="269"/>
      <c r="M456" s="270"/>
      <c r="N456" s="271"/>
      <c r="O456" s="271"/>
      <c r="P456" s="271"/>
      <c r="Q456" s="271"/>
      <c r="R456" s="271"/>
      <c r="S456" s="271"/>
      <c r="T456" s="271"/>
      <c r="U456" s="272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3" t="s">
        <v>178</v>
      </c>
      <c r="AU456" s="273" t="s">
        <v>88</v>
      </c>
      <c r="AV456" s="14" t="s">
        <v>168</v>
      </c>
      <c r="AW456" s="14" t="s">
        <v>34</v>
      </c>
      <c r="AX456" s="14" t="s">
        <v>86</v>
      </c>
      <c r="AY456" s="273" t="s">
        <v>162</v>
      </c>
    </row>
    <row r="457" s="2" customFormat="1" ht="14.4" customHeight="1">
      <c r="A457" s="38"/>
      <c r="B457" s="39"/>
      <c r="C457" s="252" t="s">
        <v>2474</v>
      </c>
      <c r="D457" s="252" t="s">
        <v>218</v>
      </c>
      <c r="E457" s="253" t="s">
        <v>2475</v>
      </c>
      <c r="F457" s="254" t="s">
        <v>2476</v>
      </c>
      <c r="G457" s="255" t="s">
        <v>266</v>
      </c>
      <c r="H457" s="256">
        <v>42.020000000000003</v>
      </c>
      <c r="I457" s="257"/>
      <c r="J457" s="258">
        <f>ROUND(I457*H457,2)</f>
        <v>0</v>
      </c>
      <c r="K457" s="259"/>
      <c r="L457" s="260"/>
      <c r="M457" s="261" t="s">
        <v>1</v>
      </c>
      <c r="N457" s="262" t="s">
        <v>43</v>
      </c>
      <c r="O457" s="91"/>
      <c r="P457" s="236">
        <f>O457*H457</f>
        <v>0</v>
      </c>
      <c r="Q457" s="236">
        <v>0.00038000000000000002</v>
      </c>
      <c r="R457" s="236">
        <f>Q457*H457</f>
        <v>0.015967600000000002</v>
      </c>
      <c r="S457" s="236">
        <v>0</v>
      </c>
      <c r="T457" s="236">
        <f>S457*H457</f>
        <v>0</v>
      </c>
      <c r="U457" s="237" t="s">
        <v>1</v>
      </c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8" t="s">
        <v>323</v>
      </c>
      <c r="AT457" s="238" t="s">
        <v>218</v>
      </c>
      <c r="AU457" s="238" t="s">
        <v>88</v>
      </c>
      <c r="AY457" s="17" t="s">
        <v>162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7" t="s">
        <v>86</v>
      </c>
      <c r="BK457" s="239">
        <f>ROUND(I457*H457,2)</f>
        <v>0</v>
      </c>
      <c r="BL457" s="17" t="s">
        <v>238</v>
      </c>
      <c r="BM457" s="238" t="s">
        <v>2477</v>
      </c>
    </row>
    <row r="458" s="13" customFormat="1">
      <c r="A458" s="13"/>
      <c r="B458" s="240"/>
      <c r="C458" s="241"/>
      <c r="D458" s="242" t="s">
        <v>178</v>
      </c>
      <c r="E458" s="241"/>
      <c r="F458" s="244" t="s">
        <v>2478</v>
      </c>
      <c r="G458" s="241"/>
      <c r="H458" s="245">
        <v>42.020000000000003</v>
      </c>
      <c r="I458" s="246"/>
      <c r="J458" s="241"/>
      <c r="K458" s="241"/>
      <c r="L458" s="247"/>
      <c r="M458" s="248"/>
      <c r="N458" s="249"/>
      <c r="O458" s="249"/>
      <c r="P458" s="249"/>
      <c r="Q458" s="249"/>
      <c r="R458" s="249"/>
      <c r="S458" s="249"/>
      <c r="T458" s="249"/>
      <c r="U458" s="250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1" t="s">
        <v>178</v>
      </c>
      <c r="AU458" s="251" t="s">
        <v>88</v>
      </c>
      <c r="AV458" s="13" t="s">
        <v>88</v>
      </c>
      <c r="AW458" s="13" t="s">
        <v>4</v>
      </c>
      <c r="AX458" s="13" t="s">
        <v>86</v>
      </c>
      <c r="AY458" s="251" t="s">
        <v>162</v>
      </c>
    </row>
    <row r="459" s="2" customFormat="1" ht="24.15" customHeight="1">
      <c r="A459" s="38"/>
      <c r="B459" s="39"/>
      <c r="C459" s="226" t="s">
        <v>2479</v>
      </c>
      <c r="D459" s="226" t="s">
        <v>164</v>
      </c>
      <c r="E459" s="227" t="s">
        <v>2480</v>
      </c>
      <c r="F459" s="228" t="s">
        <v>2481</v>
      </c>
      <c r="G459" s="229" t="s">
        <v>167</v>
      </c>
      <c r="H459" s="230">
        <v>45.68</v>
      </c>
      <c r="I459" s="231"/>
      <c r="J459" s="232">
        <f>ROUND(I459*H459,2)</f>
        <v>0</v>
      </c>
      <c r="K459" s="233"/>
      <c r="L459" s="44"/>
      <c r="M459" s="234" t="s">
        <v>1</v>
      </c>
      <c r="N459" s="235" t="s">
        <v>43</v>
      </c>
      <c r="O459" s="91"/>
      <c r="P459" s="236">
        <f>O459*H459</f>
        <v>0</v>
      </c>
      <c r="Q459" s="236">
        <v>0.00040000000000000002</v>
      </c>
      <c r="R459" s="236">
        <f>Q459*H459</f>
        <v>0.018272</v>
      </c>
      <c r="S459" s="236">
        <v>0</v>
      </c>
      <c r="T459" s="236">
        <f>S459*H459</f>
        <v>0</v>
      </c>
      <c r="U459" s="237" t="s">
        <v>1</v>
      </c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8" t="s">
        <v>238</v>
      </c>
      <c r="AT459" s="238" t="s">
        <v>164</v>
      </c>
      <c r="AU459" s="238" t="s">
        <v>88</v>
      </c>
      <c r="AY459" s="17" t="s">
        <v>162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7" t="s">
        <v>86</v>
      </c>
      <c r="BK459" s="239">
        <f>ROUND(I459*H459,2)</f>
        <v>0</v>
      </c>
      <c r="BL459" s="17" t="s">
        <v>238</v>
      </c>
      <c r="BM459" s="238" t="s">
        <v>2482</v>
      </c>
    </row>
    <row r="460" s="2" customFormat="1" ht="24.15" customHeight="1">
      <c r="A460" s="38"/>
      <c r="B460" s="39"/>
      <c r="C460" s="252" t="s">
        <v>2483</v>
      </c>
      <c r="D460" s="252" t="s">
        <v>218</v>
      </c>
      <c r="E460" s="253" t="s">
        <v>2484</v>
      </c>
      <c r="F460" s="254" t="s">
        <v>2485</v>
      </c>
      <c r="G460" s="255" t="s">
        <v>167</v>
      </c>
      <c r="H460" s="256">
        <v>50.247999999999998</v>
      </c>
      <c r="I460" s="257"/>
      <c r="J460" s="258">
        <f>ROUND(I460*H460,2)</f>
        <v>0</v>
      </c>
      <c r="K460" s="259"/>
      <c r="L460" s="260"/>
      <c r="M460" s="261" t="s">
        <v>1</v>
      </c>
      <c r="N460" s="262" t="s">
        <v>43</v>
      </c>
      <c r="O460" s="91"/>
      <c r="P460" s="236">
        <f>O460*H460</f>
        <v>0</v>
      </c>
      <c r="Q460" s="236">
        <v>0.0033999999999999998</v>
      </c>
      <c r="R460" s="236">
        <f>Q460*H460</f>
        <v>0.17084319999999997</v>
      </c>
      <c r="S460" s="236">
        <v>0</v>
      </c>
      <c r="T460" s="236">
        <f>S460*H460</f>
        <v>0</v>
      </c>
      <c r="U460" s="237" t="s">
        <v>1</v>
      </c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8" t="s">
        <v>323</v>
      </c>
      <c r="AT460" s="238" t="s">
        <v>218</v>
      </c>
      <c r="AU460" s="238" t="s">
        <v>88</v>
      </c>
      <c r="AY460" s="17" t="s">
        <v>162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7" t="s">
        <v>86</v>
      </c>
      <c r="BK460" s="239">
        <f>ROUND(I460*H460,2)</f>
        <v>0</v>
      </c>
      <c r="BL460" s="17" t="s">
        <v>238</v>
      </c>
      <c r="BM460" s="238" t="s">
        <v>2486</v>
      </c>
    </row>
    <row r="461" s="2" customFormat="1">
      <c r="A461" s="38"/>
      <c r="B461" s="39"/>
      <c r="C461" s="40"/>
      <c r="D461" s="242" t="s">
        <v>340</v>
      </c>
      <c r="E461" s="40"/>
      <c r="F461" s="274" t="s">
        <v>2487</v>
      </c>
      <c r="G461" s="40"/>
      <c r="H461" s="40"/>
      <c r="I461" s="275"/>
      <c r="J461" s="40"/>
      <c r="K461" s="40"/>
      <c r="L461" s="44"/>
      <c r="M461" s="276"/>
      <c r="N461" s="277"/>
      <c r="O461" s="91"/>
      <c r="P461" s="91"/>
      <c r="Q461" s="91"/>
      <c r="R461" s="91"/>
      <c r="S461" s="91"/>
      <c r="T461" s="91"/>
      <c r="U461" s="92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340</v>
      </c>
      <c r="AU461" s="17" t="s">
        <v>88</v>
      </c>
    </row>
    <row r="462" s="13" customFormat="1">
      <c r="A462" s="13"/>
      <c r="B462" s="240"/>
      <c r="C462" s="241"/>
      <c r="D462" s="242" t="s">
        <v>178</v>
      </c>
      <c r="E462" s="241"/>
      <c r="F462" s="244" t="s">
        <v>2488</v>
      </c>
      <c r="G462" s="241"/>
      <c r="H462" s="245">
        <v>50.247999999999998</v>
      </c>
      <c r="I462" s="246"/>
      <c r="J462" s="241"/>
      <c r="K462" s="241"/>
      <c r="L462" s="247"/>
      <c r="M462" s="248"/>
      <c r="N462" s="249"/>
      <c r="O462" s="249"/>
      <c r="P462" s="249"/>
      <c r="Q462" s="249"/>
      <c r="R462" s="249"/>
      <c r="S462" s="249"/>
      <c r="T462" s="249"/>
      <c r="U462" s="250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1" t="s">
        <v>178</v>
      </c>
      <c r="AU462" s="251" t="s">
        <v>88</v>
      </c>
      <c r="AV462" s="13" t="s">
        <v>88</v>
      </c>
      <c r="AW462" s="13" t="s">
        <v>4</v>
      </c>
      <c r="AX462" s="13" t="s">
        <v>86</v>
      </c>
      <c r="AY462" s="251" t="s">
        <v>162</v>
      </c>
    </row>
    <row r="463" s="2" customFormat="1" ht="14.4" customHeight="1">
      <c r="A463" s="38"/>
      <c r="B463" s="39"/>
      <c r="C463" s="226" t="s">
        <v>2489</v>
      </c>
      <c r="D463" s="226" t="s">
        <v>164</v>
      </c>
      <c r="E463" s="227" t="s">
        <v>2490</v>
      </c>
      <c r="F463" s="228" t="s">
        <v>2491</v>
      </c>
      <c r="G463" s="229" t="s">
        <v>167</v>
      </c>
      <c r="H463" s="230">
        <v>1.5</v>
      </c>
      <c r="I463" s="231"/>
      <c r="J463" s="232">
        <f>ROUND(I463*H463,2)</f>
        <v>0</v>
      </c>
      <c r="K463" s="233"/>
      <c r="L463" s="44"/>
      <c r="M463" s="234" t="s">
        <v>1</v>
      </c>
      <c r="N463" s="235" t="s">
        <v>43</v>
      </c>
      <c r="O463" s="91"/>
      <c r="P463" s="236">
        <f>O463*H463</f>
        <v>0</v>
      </c>
      <c r="Q463" s="236">
        <v>0.00059999999999999995</v>
      </c>
      <c r="R463" s="236">
        <f>Q463*H463</f>
        <v>0.00089999999999999998</v>
      </c>
      <c r="S463" s="236">
        <v>0</v>
      </c>
      <c r="T463" s="236">
        <f>S463*H463</f>
        <v>0</v>
      </c>
      <c r="U463" s="237" t="s">
        <v>1</v>
      </c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8" t="s">
        <v>238</v>
      </c>
      <c r="AT463" s="238" t="s">
        <v>164</v>
      </c>
      <c r="AU463" s="238" t="s">
        <v>88</v>
      </c>
      <c r="AY463" s="17" t="s">
        <v>162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7" t="s">
        <v>86</v>
      </c>
      <c r="BK463" s="239">
        <f>ROUND(I463*H463,2)</f>
        <v>0</v>
      </c>
      <c r="BL463" s="17" t="s">
        <v>238</v>
      </c>
      <c r="BM463" s="238" t="s">
        <v>2492</v>
      </c>
    </row>
    <row r="464" s="13" customFormat="1">
      <c r="A464" s="13"/>
      <c r="B464" s="240"/>
      <c r="C464" s="241"/>
      <c r="D464" s="242" t="s">
        <v>178</v>
      </c>
      <c r="E464" s="243" t="s">
        <v>1</v>
      </c>
      <c r="F464" s="244" t="s">
        <v>2493</v>
      </c>
      <c r="G464" s="241"/>
      <c r="H464" s="245">
        <v>1.5</v>
      </c>
      <c r="I464" s="246"/>
      <c r="J464" s="241"/>
      <c r="K464" s="241"/>
      <c r="L464" s="247"/>
      <c r="M464" s="248"/>
      <c r="N464" s="249"/>
      <c r="O464" s="249"/>
      <c r="P464" s="249"/>
      <c r="Q464" s="249"/>
      <c r="R464" s="249"/>
      <c r="S464" s="249"/>
      <c r="T464" s="249"/>
      <c r="U464" s="250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1" t="s">
        <v>178</v>
      </c>
      <c r="AU464" s="251" t="s">
        <v>88</v>
      </c>
      <c r="AV464" s="13" t="s">
        <v>88</v>
      </c>
      <c r="AW464" s="13" t="s">
        <v>34</v>
      </c>
      <c r="AX464" s="13" t="s">
        <v>86</v>
      </c>
      <c r="AY464" s="251" t="s">
        <v>162</v>
      </c>
    </row>
    <row r="465" s="2" customFormat="1" ht="24.15" customHeight="1">
      <c r="A465" s="38"/>
      <c r="B465" s="39"/>
      <c r="C465" s="252" t="s">
        <v>2494</v>
      </c>
      <c r="D465" s="252" t="s">
        <v>218</v>
      </c>
      <c r="E465" s="253" t="s">
        <v>2495</v>
      </c>
      <c r="F465" s="254" t="s">
        <v>2496</v>
      </c>
      <c r="G465" s="255" t="s">
        <v>167</v>
      </c>
      <c r="H465" s="256">
        <v>1.5</v>
      </c>
      <c r="I465" s="257"/>
      <c r="J465" s="258">
        <f>ROUND(I465*H465,2)</f>
        <v>0</v>
      </c>
      <c r="K465" s="259"/>
      <c r="L465" s="260"/>
      <c r="M465" s="261" t="s">
        <v>1</v>
      </c>
      <c r="N465" s="262" t="s">
        <v>43</v>
      </c>
      <c r="O465" s="91"/>
      <c r="P465" s="236">
        <f>O465*H465</f>
        <v>0</v>
      </c>
      <c r="Q465" s="236">
        <v>0.0041999999999999997</v>
      </c>
      <c r="R465" s="236">
        <f>Q465*H465</f>
        <v>0.0063</v>
      </c>
      <c r="S465" s="236">
        <v>0</v>
      </c>
      <c r="T465" s="236">
        <f>S465*H465</f>
        <v>0</v>
      </c>
      <c r="U465" s="237" t="s">
        <v>1</v>
      </c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8" t="s">
        <v>323</v>
      </c>
      <c r="AT465" s="238" t="s">
        <v>218</v>
      </c>
      <c r="AU465" s="238" t="s">
        <v>88</v>
      </c>
      <c r="AY465" s="17" t="s">
        <v>162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7" t="s">
        <v>86</v>
      </c>
      <c r="BK465" s="239">
        <f>ROUND(I465*H465,2)</f>
        <v>0</v>
      </c>
      <c r="BL465" s="17" t="s">
        <v>238</v>
      </c>
      <c r="BM465" s="238" t="s">
        <v>2497</v>
      </c>
    </row>
    <row r="466" s="2" customFormat="1" ht="14.4" customHeight="1">
      <c r="A466" s="38"/>
      <c r="B466" s="39"/>
      <c r="C466" s="252" t="s">
        <v>2498</v>
      </c>
      <c r="D466" s="252" t="s">
        <v>218</v>
      </c>
      <c r="E466" s="253" t="s">
        <v>2499</v>
      </c>
      <c r="F466" s="254" t="s">
        <v>2500</v>
      </c>
      <c r="G466" s="255" t="s">
        <v>266</v>
      </c>
      <c r="H466" s="256">
        <v>9</v>
      </c>
      <c r="I466" s="257"/>
      <c r="J466" s="258">
        <f>ROUND(I466*H466,2)</f>
        <v>0</v>
      </c>
      <c r="K466" s="259"/>
      <c r="L466" s="260"/>
      <c r="M466" s="261" t="s">
        <v>1</v>
      </c>
      <c r="N466" s="262" t="s">
        <v>43</v>
      </c>
      <c r="O466" s="91"/>
      <c r="P466" s="236">
        <f>O466*H466</f>
        <v>0</v>
      </c>
      <c r="Q466" s="236">
        <v>0.00020000000000000001</v>
      </c>
      <c r="R466" s="236">
        <f>Q466*H466</f>
        <v>0.0018000000000000002</v>
      </c>
      <c r="S466" s="236">
        <v>0</v>
      </c>
      <c r="T466" s="236">
        <f>S466*H466</f>
        <v>0</v>
      </c>
      <c r="U466" s="237" t="s">
        <v>1</v>
      </c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8" t="s">
        <v>323</v>
      </c>
      <c r="AT466" s="238" t="s">
        <v>218</v>
      </c>
      <c r="AU466" s="238" t="s">
        <v>88</v>
      </c>
      <c r="AY466" s="17" t="s">
        <v>162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7" t="s">
        <v>86</v>
      </c>
      <c r="BK466" s="239">
        <f>ROUND(I466*H466,2)</f>
        <v>0</v>
      </c>
      <c r="BL466" s="17" t="s">
        <v>238</v>
      </c>
      <c r="BM466" s="238" t="s">
        <v>2501</v>
      </c>
    </row>
    <row r="467" s="2" customFormat="1" ht="24.15" customHeight="1">
      <c r="A467" s="38"/>
      <c r="B467" s="39"/>
      <c r="C467" s="226" t="s">
        <v>2502</v>
      </c>
      <c r="D467" s="226" t="s">
        <v>164</v>
      </c>
      <c r="E467" s="227" t="s">
        <v>2503</v>
      </c>
      <c r="F467" s="228" t="s">
        <v>2504</v>
      </c>
      <c r="G467" s="229" t="s">
        <v>414</v>
      </c>
      <c r="H467" s="278"/>
      <c r="I467" s="231"/>
      <c r="J467" s="232">
        <f>ROUND(I467*H467,2)</f>
        <v>0</v>
      </c>
      <c r="K467" s="233"/>
      <c r="L467" s="44"/>
      <c r="M467" s="234" t="s">
        <v>1</v>
      </c>
      <c r="N467" s="235" t="s">
        <v>43</v>
      </c>
      <c r="O467" s="91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6">
        <f>S467*H467</f>
        <v>0</v>
      </c>
      <c r="U467" s="237" t="s">
        <v>1</v>
      </c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8" t="s">
        <v>238</v>
      </c>
      <c r="AT467" s="238" t="s">
        <v>164</v>
      </c>
      <c r="AU467" s="238" t="s">
        <v>88</v>
      </c>
      <c r="AY467" s="17" t="s">
        <v>162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7" t="s">
        <v>86</v>
      </c>
      <c r="BK467" s="239">
        <f>ROUND(I467*H467,2)</f>
        <v>0</v>
      </c>
      <c r="BL467" s="17" t="s">
        <v>238</v>
      </c>
      <c r="BM467" s="238" t="s">
        <v>2505</v>
      </c>
    </row>
    <row r="468" s="12" customFormat="1" ht="22.8" customHeight="1">
      <c r="A468" s="12"/>
      <c r="B468" s="210"/>
      <c r="C468" s="211"/>
      <c r="D468" s="212" t="s">
        <v>77</v>
      </c>
      <c r="E468" s="224" t="s">
        <v>2023</v>
      </c>
      <c r="F468" s="224" t="s">
        <v>2506</v>
      </c>
      <c r="G468" s="211"/>
      <c r="H468" s="211"/>
      <c r="I468" s="214"/>
      <c r="J468" s="225">
        <f>BK468</f>
        <v>0</v>
      </c>
      <c r="K468" s="211"/>
      <c r="L468" s="216"/>
      <c r="M468" s="217"/>
      <c r="N468" s="218"/>
      <c r="O468" s="218"/>
      <c r="P468" s="219">
        <f>SUM(P469:P478)</f>
        <v>0</v>
      </c>
      <c r="Q468" s="218"/>
      <c r="R468" s="219">
        <f>SUM(R469:R478)</f>
        <v>0.095247599999999988</v>
      </c>
      <c r="S468" s="218"/>
      <c r="T468" s="219">
        <f>SUM(T469:T478)</f>
        <v>0</v>
      </c>
      <c r="U468" s="220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1" t="s">
        <v>88</v>
      </c>
      <c r="AT468" s="222" t="s">
        <v>77</v>
      </c>
      <c r="AU468" s="222" t="s">
        <v>86</v>
      </c>
      <c r="AY468" s="221" t="s">
        <v>162</v>
      </c>
      <c r="BK468" s="223">
        <f>SUM(BK469:BK478)</f>
        <v>0</v>
      </c>
    </row>
    <row r="469" s="2" customFormat="1" ht="24.15" customHeight="1">
      <c r="A469" s="38"/>
      <c r="B469" s="39"/>
      <c r="C469" s="226" t="s">
        <v>2507</v>
      </c>
      <c r="D469" s="226" t="s">
        <v>164</v>
      </c>
      <c r="E469" s="227" t="s">
        <v>2508</v>
      </c>
      <c r="F469" s="228" t="s">
        <v>2509</v>
      </c>
      <c r="G469" s="229" t="s">
        <v>167</v>
      </c>
      <c r="H469" s="230">
        <v>5.7999999999999998</v>
      </c>
      <c r="I469" s="231"/>
      <c r="J469" s="232">
        <f>ROUND(I469*H469,2)</f>
        <v>0</v>
      </c>
      <c r="K469" s="233"/>
      <c r="L469" s="44"/>
      <c r="M469" s="234" t="s">
        <v>1</v>
      </c>
      <c r="N469" s="235" t="s">
        <v>43</v>
      </c>
      <c r="O469" s="91"/>
      <c r="P469" s="236">
        <f>O469*H469</f>
        <v>0</v>
      </c>
      <c r="Q469" s="236">
        <v>0.0050000000000000001</v>
      </c>
      <c r="R469" s="236">
        <f>Q469*H469</f>
        <v>0.028999999999999998</v>
      </c>
      <c r="S469" s="236">
        <v>0</v>
      </c>
      <c r="T469" s="236">
        <f>S469*H469</f>
        <v>0</v>
      </c>
      <c r="U469" s="237" t="s">
        <v>1</v>
      </c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8" t="s">
        <v>238</v>
      </c>
      <c r="AT469" s="238" t="s">
        <v>164</v>
      </c>
      <c r="AU469" s="238" t="s">
        <v>88</v>
      </c>
      <c r="AY469" s="17" t="s">
        <v>162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7" t="s">
        <v>86</v>
      </c>
      <c r="BK469" s="239">
        <f>ROUND(I469*H469,2)</f>
        <v>0</v>
      </c>
      <c r="BL469" s="17" t="s">
        <v>238</v>
      </c>
      <c r="BM469" s="238" t="s">
        <v>2510</v>
      </c>
    </row>
    <row r="470" s="13" customFormat="1">
      <c r="A470" s="13"/>
      <c r="B470" s="240"/>
      <c r="C470" s="241"/>
      <c r="D470" s="242" t="s">
        <v>178</v>
      </c>
      <c r="E470" s="243" t="s">
        <v>1</v>
      </c>
      <c r="F470" s="244" t="s">
        <v>2511</v>
      </c>
      <c r="G470" s="241"/>
      <c r="H470" s="245">
        <v>4</v>
      </c>
      <c r="I470" s="246"/>
      <c r="J470" s="241"/>
      <c r="K470" s="241"/>
      <c r="L470" s="247"/>
      <c r="M470" s="248"/>
      <c r="N470" s="249"/>
      <c r="O470" s="249"/>
      <c r="P470" s="249"/>
      <c r="Q470" s="249"/>
      <c r="R470" s="249"/>
      <c r="S470" s="249"/>
      <c r="T470" s="249"/>
      <c r="U470" s="250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1" t="s">
        <v>178</v>
      </c>
      <c r="AU470" s="251" t="s">
        <v>88</v>
      </c>
      <c r="AV470" s="13" t="s">
        <v>88</v>
      </c>
      <c r="AW470" s="13" t="s">
        <v>34</v>
      </c>
      <c r="AX470" s="13" t="s">
        <v>78</v>
      </c>
      <c r="AY470" s="251" t="s">
        <v>162</v>
      </c>
    </row>
    <row r="471" s="13" customFormat="1">
      <c r="A471" s="13"/>
      <c r="B471" s="240"/>
      <c r="C471" s="241"/>
      <c r="D471" s="242" t="s">
        <v>178</v>
      </c>
      <c r="E471" s="243" t="s">
        <v>1</v>
      </c>
      <c r="F471" s="244" t="s">
        <v>2512</v>
      </c>
      <c r="G471" s="241"/>
      <c r="H471" s="245">
        <v>1.8</v>
      </c>
      <c r="I471" s="246"/>
      <c r="J471" s="241"/>
      <c r="K471" s="241"/>
      <c r="L471" s="247"/>
      <c r="M471" s="248"/>
      <c r="N471" s="249"/>
      <c r="O471" s="249"/>
      <c r="P471" s="249"/>
      <c r="Q471" s="249"/>
      <c r="R471" s="249"/>
      <c r="S471" s="249"/>
      <c r="T471" s="249"/>
      <c r="U471" s="250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1" t="s">
        <v>178</v>
      </c>
      <c r="AU471" s="251" t="s">
        <v>88</v>
      </c>
      <c r="AV471" s="13" t="s">
        <v>88</v>
      </c>
      <c r="AW471" s="13" t="s">
        <v>34</v>
      </c>
      <c r="AX471" s="13" t="s">
        <v>78</v>
      </c>
      <c r="AY471" s="251" t="s">
        <v>162</v>
      </c>
    </row>
    <row r="472" s="14" customFormat="1">
      <c r="A472" s="14"/>
      <c r="B472" s="263"/>
      <c r="C472" s="264"/>
      <c r="D472" s="242" t="s">
        <v>178</v>
      </c>
      <c r="E472" s="265" t="s">
        <v>1</v>
      </c>
      <c r="F472" s="266" t="s">
        <v>320</v>
      </c>
      <c r="G472" s="264"/>
      <c r="H472" s="267">
        <v>5.7999999999999998</v>
      </c>
      <c r="I472" s="268"/>
      <c r="J472" s="264"/>
      <c r="K472" s="264"/>
      <c r="L472" s="269"/>
      <c r="M472" s="270"/>
      <c r="N472" s="271"/>
      <c r="O472" s="271"/>
      <c r="P472" s="271"/>
      <c r="Q472" s="271"/>
      <c r="R472" s="271"/>
      <c r="S472" s="271"/>
      <c r="T472" s="271"/>
      <c r="U472" s="272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73" t="s">
        <v>178</v>
      </c>
      <c r="AU472" s="273" t="s">
        <v>88</v>
      </c>
      <c r="AV472" s="14" t="s">
        <v>168</v>
      </c>
      <c r="AW472" s="14" t="s">
        <v>34</v>
      </c>
      <c r="AX472" s="14" t="s">
        <v>86</v>
      </c>
      <c r="AY472" s="273" t="s">
        <v>162</v>
      </c>
    </row>
    <row r="473" s="2" customFormat="1" ht="24.15" customHeight="1">
      <c r="A473" s="38"/>
      <c r="B473" s="39"/>
      <c r="C473" s="252" t="s">
        <v>2513</v>
      </c>
      <c r="D473" s="252" t="s">
        <v>218</v>
      </c>
      <c r="E473" s="253" t="s">
        <v>2514</v>
      </c>
      <c r="F473" s="254" t="s">
        <v>2515</v>
      </c>
      <c r="G473" s="255" t="s">
        <v>167</v>
      </c>
      <c r="H473" s="256">
        <v>6.032</v>
      </c>
      <c r="I473" s="257"/>
      <c r="J473" s="258">
        <f>ROUND(I473*H473,2)</f>
        <v>0</v>
      </c>
      <c r="K473" s="259"/>
      <c r="L473" s="260"/>
      <c r="M473" s="261" t="s">
        <v>1</v>
      </c>
      <c r="N473" s="262" t="s">
        <v>43</v>
      </c>
      <c r="O473" s="91"/>
      <c r="P473" s="236">
        <f>O473*H473</f>
        <v>0</v>
      </c>
      <c r="Q473" s="236">
        <v>0.0097999999999999997</v>
      </c>
      <c r="R473" s="236">
        <f>Q473*H473</f>
        <v>0.059113599999999995</v>
      </c>
      <c r="S473" s="236">
        <v>0</v>
      </c>
      <c r="T473" s="236">
        <f>S473*H473</f>
        <v>0</v>
      </c>
      <c r="U473" s="237" t="s">
        <v>1</v>
      </c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38" t="s">
        <v>323</v>
      </c>
      <c r="AT473" s="238" t="s">
        <v>218</v>
      </c>
      <c r="AU473" s="238" t="s">
        <v>88</v>
      </c>
      <c r="AY473" s="17" t="s">
        <v>162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7" t="s">
        <v>86</v>
      </c>
      <c r="BK473" s="239">
        <f>ROUND(I473*H473,2)</f>
        <v>0</v>
      </c>
      <c r="BL473" s="17" t="s">
        <v>238</v>
      </c>
      <c r="BM473" s="238" t="s">
        <v>2516</v>
      </c>
    </row>
    <row r="474" s="13" customFormat="1">
      <c r="A474" s="13"/>
      <c r="B474" s="240"/>
      <c r="C474" s="241"/>
      <c r="D474" s="242" t="s">
        <v>178</v>
      </c>
      <c r="E474" s="241"/>
      <c r="F474" s="244" t="s">
        <v>2517</v>
      </c>
      <c r="G474" s="241"/>
      <c r="H474" s="245">
        <v>6.032</v>
      </c>
      <c r="I474" s="246"/>
      <c r="J474" s="241"/>
      <c r="K474" s="241"/>
      <c r="L474" s="247"/>
      <c r="M474" s="248"/>
      <c r="N474" s="249"/>
      <c r="O474" s="249"/>
      <c r="P474" s="249"/>
      <c r="Q474" s="249"/>
      <c r="R474" s="249"/>
      <c r="S474" s="249"/>
      <c r="T474" s="249"/>
      <c r="U474" s="250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1" t="s">
        <v>178</v>
      </c>
      <c r="AU474" s="251" t="s">
        <v>88</v>
      </c>
      <c r="AV474" s="13" t="s">
        <v>88</v>
      </c>
      <c r="AW474" s="13" t="s">
        <v>4</v>
      </c>
      <c r="AX474" s="13" t="s">
        <v>86</v>
      </c>
      <c r="AY474" s="251" t="s">
        <v>162</v>
      </c>
    </row>
    <row r="475" s="2" customFormat="1" ht="24.15" customHeight="1">
      <c r="A475" s="38"/>
      <c r="B475" s="39"/>
      <c r="C475" s="226" t="s">
        <v>2518</v>
      </c>
      <c r="D475" s="226" t="s">
        <v>164</v>
      </c>
      <c r="E475" s="227" t="s">
        <v>2519</v>
      </c>
      <c r="F475" s="228" t="s">
        <v>2520</v>
      </c>
      <c r="G475" s="229" t="s">
        <v>167</v>
      </c>
      <c r="H475" s="230">
        <v>5.7999999999999998</v>
      </c>
      <c r="I475" s="231"/>
      <c r="J475" s="232">
        <f>ROUND(I475*H475,2)</f>
        <v>0</v>
      </c>
      <c r="K475" s="233"/>
      <c r="L475" s="44"/>
      <c r="M475" s="234" t="s">
        <v>1</v>
      </c>
      <c r="N475" s="235" t="s">
        <v>43</v>
      </c>
      <c r="O475" s="91"/>
      <c r="P475" s="236">
        <f>O475*H475</f>
        <v>0</v>
      </c>
      <c r="Q475" s="236">
        <v>0</v>
      </c>
      <c r="R475" s="236">
        <f>Q475*H475</f>
        <v>0</v>
      </c>
      <c r="S475" s="236">
        <v>0</v>
      </c>
      <c r="T475" s="236">
        <f>S475*H475</f>
        <v>0</v>
      </c>
      <c r="U475" s="237" t="s">
        <v>1</v>
      </c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38" t="s">
        <v>238</v>
      </c>
      <c r="AT475" s="238" t="s">
        <v>164</v>
      </c>
      <c r="AU475" s="238" t="s">
        <v>88</v>
      </c>
      <c r="AY475" s="17" t="s">
        <v>162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7" t="s">
        <v>86</v>
      </c>
      <c r="BK475" s="239">
        <f>ROUND(I475*H475,2)</f>
        <v>0</v>
      </c>
      <c r="BL475" s="17" t="s">
        <v>238</v>
      </c>
      <c r="BM475" s="238" t="s">
        <v>2521</v>
      </c>
    </row>
    <row r="476" s="2" customFormat="1" ht="24.15" customHeight="1">
      <c r="A476" s="38"/>
      <c r="B476" s="39"/>
      <c r="C476" s="226" t="s">
        <v>2522</v>
      </c>
      <c r="D476" s="226" t="s">
        <v>164</v>
      </c>
      <c r="E476" s="227" t="s">
        <v>2523</v>
      </c>
      <c r="F476" s="228" t="s">
        <v>2524</v>
      </c>
      <c r="G476" s="229" t="s">
        <v>167</v>
      </c>
      <c r="H476" s="230">
        <v>5.7999999999999998</v>
      </c>
      <c r="I476" s="231"/>
      <c r="J476" s="232">
        <f>ROUND(I476*H476,2)</f>
        <v>0</v>
      </c>
      <c r="K476" s="233"/>
      <c r="L476" s="44"/>
      <c r="M476" s="234" t="s">
        <v>1</v>
      </c>
      <c r="N476" s="235" t="s">
        <v>43</v>
      </c>
      <c r="O476" s="91"/>
      <c r="P476" s="236">
        <f>O476*H476</f>
        <v>0</v>
      </c>
      <c r="Q476" s="236">
        <v>0.00093000000000000005</v>
      </c>
      <c r="R476" s="236">
        <f>Q476*H476</f>
        <v>0.0053940000000000004</v>
      </c>
      <c r="S476" s="236">
        <v>0</v>
      </c>
      <c r="T476" s="236">
        <f>S476*H476</f>
        <v>0</v>
      </c>
      <c r="U476" s="237" t="s">
        <v>1</v>
      </c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8" t="s">
        <v>238</v>
      </c>
      <c r="AT476" s="238" t="s">
        <v>164</v>
      </c>
      <c r="AU476" s="238" t="s">
        <v>88</v>
      </c>
      <c r="AY476" s="17" t="s">
        <v>162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7" t="s">
        <v>86</v>
      </c>
      <c r="BK476" s="239">
        <f>ROUND(I476*H476,2)</f>
        <v>0</v>
      </c>
      <c r="BL476" s="17" t="s">
        <v>238</v>
      </c>
      <c r="BM476" s="238" t="s">
        <v>2525</v>
      </c>
    </row>
    <row r="477" s="2" customFormat="1" ht="14.4" customHeight="1">
      <c r="A477" s="38"/>
      <c r="B477" s="39"/>
      <c r="C477" s="226" t="s">
        <v>2526</v>
      </c>
      <c r="D477" s="226" t="s">
        <v>164</v>
      </c>
      <c r="E477" s="227" t="s">
        <v>2038</v>
      </c>
      <c r="F477" s="228" t="s">
        <v>2039</v>
      </c>
      <c r="G477" s="229" t="s">
        <v>167</v>
      </c>
      <c r="H477" s="230">
        <v>5.7999999999999998</v>
      </c>
      <c r="I477" s="231"/>
      <c r="J477" s="232">
        <f>ROUND(I477*H477,2)</f>
        <v>0</v>
      </c>
      <c r="K477" s="233"/>
      <c r="L477" s="44"/>
      <c r="M477" s="234" t="s">
        <v>1</v>
      </c>
      <c r="N477" s="235" t="s">
        <v>43</v>
      </c>
      <c r="O477" s="91"/>
      <c r="P477" s="236">
        <f>O477*H477</f>
        <v>0</v>
      </c>
      <c r="Q477" s="236">
        <v>0.00029999999999999997</v>
      </c>
      <c r="R477" s="236">
        <f>Q477*H477</f>
        <v>0.0017399999999999998</v>
      </c>
      <c r="S477" s="236">
        <v>0</v>
      </c>
      <c r="T477" s="236">
        <f>S477*H477</f>
        <v>0</v>
      </c>
      <c r="U477" s="237" t="s">
        <v>1</v>
      </c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8" t="s">
        <v>238</v>
      </c>
      <c r="AT477" s="238" t="s">
        <v>164</v>
      </c>
      <c r="AU477" s="238" t="s">
        <v>88</v>
      </c>
      <c r="AY477" s="17" t="s">
        <v>162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7" t="s">
        <v>86</v>
      </c>
      <c r="BK477" s="239">
        <f>ROUND(I477*H477,2)</f>
        <v>0</v>
      </c>
      <c r="BL477" s="17" t="s">
        <v>238</v>
      </c>
      <c r="BM477" s="238" t="s">
        <v>2527</v>
      </c>
    </row>
    <row r="478" s="2" customFormat="1" ht="24.15" customHeight="1">
      <c r="A478" s="38"/>
      <c r="B478" s="39"/>
      <c r="C478" s="226" t="s">
        <v>2528</v>
      </c>
      <c r="D478" s="226" t="s">
        <v>164</v>
      </c>
      <c r="E478" s="227" t="s">
        <v>2042</v>
      </c>
      <c r="F478" s="228" t="s">
        <v>2043</v>
      </c>
      <c r="G478" s="229" t="s">
        <v>414</v>
      </c>
      <c r="H478" s="278"/>
      <c r="I478" s="231"/>
      <c r="J478" s="232">
        <f>ROUND(I478*H478,2)</f>
        <v>0</v>
      </c>
      <c r="K478" s="233"/>
      <c r="L478" s="44"/>
      <c r="M478" s="234" t="s">
        <v>1</v>
      </c>
      <c r="N478" s="235" t="s">
        <v>43</v>
      </c>
      <c r="O478" s="91"/>
      <c r="P478" s="236">
        <f>O478*H478</f>
        <v>0</v>
      </c>
      <c r="Q478" s="236">
        <v>0</v>
      </c>
      <c r="R478" s="236">
        <f>Q478*H478</f>
        <v>0</v>
      </c>
      <c r="S478" s="236">
        <v>0</v>
      </c>
      <c r="T478" s="236">
        <f>S478*H478</f>
        <v>0</v>
      </c>
      <c r="U478" s="237" t="s">
        <v>1</v>
      </c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8" t="s">
        <v>238</v>
      </c>
      <c r="AT478" s="238" t="s">
        <v>164</v>
      </c>
      <c r="AU478" s="238" t="s">
        <v>88</v>
      </c>
      <c r="AY478" s="17" t="s">
        <v>162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7" t="s">
        <v>86</v>
      </c>
      <c r="BK478" s="239">
        <f>ROUND(I478*H478,2)</f>
        <v>0</v>
      </c>
      <c r="BL478" s="17" t="s">
        <v>238</v>
      </c>
      <c r="BM478" s="238" t="s">
        <v>2529</v>
      </c>
    </row>
    <row r="479" s="12" customFormat="1" ht="22.8" customHeight="1">
      <c r="A479" s="12"/>
      <c r="B479" s="210"/>
      <c r="C479" s="211"/>
      <c r="D479" s="212" t="s">
        <v>77</v>
      </c>
      <c r="E479" s="224" t="s">
        <v>722</v>
      </c>
      <c r="F479" s="224" t="s">
        <v>1305</v>
      </c>
      <c r="G479" s="211"/>
      <c r="H479" s="211"/>
      <c r="I479" s="214"/>
      <c r="J479" s="225">
        <f>BK479</f>
        <v>0</v>
      </c>
      <c r="K479" s="211"/>
      <c r="L479" s="216"/>
      <c r="M479" s="217"/>
      <c r="N479" s="218"/>
      <c r="O479" s="218"/>
      <c r="P479" s="219">
        <f>SUM(P480:P483)</f>
        <v>0</v>
      </c>
      <c r="Q479" s="218"/>
      <c r="R479" s="219">
        <f>SUM(R480:R483)</f>
        <v>0.0066</v>
      </c>
      <c r="S479" s="218"/>
      <c r="T479" s="219">
        <f>SUM(T480:T483)</f>
        <v>0</v>
      </c>
      <c r="U479" s="220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21" t="s">
        <v>88</v>
      </c>
      <c r="AT479" s="222" t="s">
        <v>77</v>
      </c>
      <c r="AU479" s="222" t="s">
        <v>86</v>
      </c>
      <c r="AY479" s="221" t="s">
        <v>162</v>
      </c>
      <c r="BK479" s="223">
        <f>SUM(BK480:BK483)</f>
        <v>0</v>
      </c>
    </row>
    <row r="480" s="2" customFormat="1" ht="14.4" customHeight="1">
      <c r="A480" s="38"/>
      <c r="B480" s="39"/>
      <c r="C480" s="226" t="s">
        <v>2530</v>
      </c>
      <c r="D480" s="226" t="s">
        <v>164</v>
      </c>
      <c r="E480" s="227" t="s">
        <v>2046</v>
      </c>
      <c r="F480" s="228" t="s">
        <v>2531</v>
      </c>
      <c r="G480" s="229" t="s">
        <v>167</v>
      </c>
      <c r="H480" s="230">
        <v>10</v>
      </c>
      <c r="I480" s="231"/>
      <c r="J480" s="232">
        <f>ROUND(I480*H480,2)</f>
        <v>0</v>
      </c>
      <c r="K480" s="233"/>
      <c r="L480" s="44"/>
      <c r="M480" s="234" t="s">
        <v>1</v>
      </c>
      <c r="N480" s="235" t="s">
        <v>43</v>
      </c>
      <c r="O480" s="91"/>
      <c r="P480" s="236">
        <f>O480*H480</f>
        <v>0</v>
      </c>
      <c r="Q480" s="236">
        <v>0</v>
      </c>
      <c r="R480" s="236">
        <f>Q480*H480</f>
        <v>0</v>
      </c>
      <c r="S480" s="236">
        <v>0</v>
      </c>
      <c r="T480" s="236">
        <f>S480*H480</f>
        <v>0</v>
      </c>
      <c r="U480" s="237" t="s">
        <v>1</v>
      </c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8" t="s">
        <v>238</v>
      </c>
      <c r="AT480" s="238" t="s">
        <v>164</v>
      </c>
      <c r="AU480" s="238" t="s">
        <v>88</v>
      </c>
      <c r="AY480" s="17" t="s">
        <v>162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7" t="s">
        <v>86</v>
      </c>
      <c r="BK480" s="239">
        <f>ROUND(I480*H480,2)</f>
        <v>0</v>
      </c>
      <c r="BL480" s="17" t="s">
        <v>238</v>
      </c>
      <c r="BM480" s="238" t="s">
        <v>2532</v>
      </c>
    </row>
    <row r="481" s="13" customFormat="1">
      <c r="A481" s="13"/>
      <c r="B481" s="240"/>
      <c r="C481" s="241"/>
      <c r="D481" s="242" t="s">
        <v>178</v>
      </c>
      <c r="E481" s="243" t="s">
        <v>1</v>
      </c>
      <c r="F481" s="244" t="s">
        <v>2533</v>
      </c>
      <c r="G481" s="241"/>
      <c r="H481" s="245">
        <v>10</v>
      </c>
      <c r="I481" s="246"/>
      <c r="J481" s="241"/>
      <c r="K481" s="241"/>
      <c r="L481" s="247"/>
      <c r="M481" s="248"/>
      <c r="N481" s="249"/>
      <c r="O481" s="249"/>
      <c r="P481" s="249"/>
      <c r="Q481" s="249"/>
      <c r="R481" s="249"/>
      <c r="S481" s="249"/>
      <c r="T481" s="249"/>
      <c r="U481" s="250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1" t="s">
        <v>178</v>
      </c>
      <c r="AU481" s="251" t="s">
        <v>88</v>
      </c>
      <c r="AV481" s="13" t="s">
        <v>88</v>
      </c>
      <c r="AW481" s="13" t="s">
        <v>34</v>
      </c>
      <c r="AX481" s="13" t="s">
        <v>86</v>
      </c>
      <c r="AY481" s="251" t="s">
        <v>162</v>
      </c>
    </row>
    <row r="482" s="2" customFormat="1" ht="24.15" customHeight="1">
      <c r="A482" s="38"/>
      <c r="B482" s="39"/>
      <c r="C482" s="226" t="s">
        <v>2534</v>
      </c>
      <c r="D482" s="226" t="s">
        <v>164</v>
      </c>
      <c r="E482" s="227" t="s">
        <v>1309</v>
      </c>
      <c r="F482" s="228" t="s">
        <v>2535</v>
      </c>
      <c r="G482" s="229" t="s">
        <v>167</v>
      </c>
      <c r="H482" s="230">
        <v>10</v>
      </c>
      <c r="I482" s="231"/>
      <c r="J482" s="232">
        <f>ROUND(I482*H482,2)</f>
        <v>0</v>
      </c>
      <c r="K482" s="233"/>
      <c r="L482" s="44"/>
      <c r="M482" s="234" t="s">
        <v>1</v>
      </c>
      <c r="N482" s="235" t="s">
        <v>43</v>
      </c>
      <c r="O482" s="91"/>
      <c r="P482" s="236">
        <f>O482*H482</f>
        <v>0</v>
      </c>
      <c r="Q482" s="236">
        <v>0.00066</v>
      </c>
      <c r="R482" s="236">
        <f>Q482*H482</f>
        <v>0.0066</v>
      </c>
      <c r="S482" s="236">
        <v>0</v>
      </c>
      <c r="T482" s="236">
        <f>S482*H482</f>
        <v>0</v>
      </c>
      <c r="U482" s="237" t="s">
        <v>1</v>
      </c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238</v>
      </c>
      <c r="AT482" s="238" t="s">
        <v>164</v>
      </c>
      <c r="AU482" s="238" t="s">
        <v>88</v>
      </c>
      <c r="AY482" s="17" t="s">
        <v>162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86</v>
      </c>
      <c r="BK482" s="239">
        <f>ROUND(I482*H482,2)</f>
        <v>0</v>
      </c>
      <c r="BL482" s="17" t="s">
        <v>238</v>
      </c>
      <c r="BM482" s="238" t="s">
        <v>2536</v>
      </c>
    </row>
    <row r="483" s="2" customFormat="1" ht="14.4" customHeight="1">
      <c r="A483" s="38"/>
      <c r="B483" s="39"/>
      <c r="C483" s="226" t="s">
        <v>2537</v>
      </c>
      <c r="D483" s="226" t="s">
        <v>164</v>
      </c>
      <c r="E483" s="227" t="s">
        <v>2538</v>
      </c>
      <c r="F483" s="228" t="s">
        <v>2539</v>
      </c>
      <c r="G483" s="229" t="s">
        <v>167</v>
      </c>
      <c r="H483" s="230">
        <v>21.359999999999999</v>
      </c>
      <c r="I483" s="231"/>
      <c r="J483" s="232">
        <f>ROUND(I483*H483,2)</f>
        <v>0</v>
      </c>
      <c r="K483" s="233"/>
      <c r="L483" s="44"/>
      <c r="M483" s="234" t="s">
        <v>1</v>
      </c>
      <c r="N483" s="235" t="s">
        <v>43</v>
      </c>
      <c r="O483" s="91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6">
        <f>S483*H483</f>
        <v>0</v>
      </c>
      <c r="U483" s="237" t="s">
        <v>1</v>
      </c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8" t="s">
        <v>238</v>
      </c>
      <c r="AT483" s="238" t="s">
        <v>164</v>
      </c>
      <c r="AU483" s="238" t="s">
        <v>88</v>
      </c>
      <c r="AY483" s="17" t="s">
        <v>162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7" t="s">
        <v>86</v>
      </c>
      <c r="BK483" s="239">
        <f>ROUND(I483*H483,2)</f>
        <v>0</v>
      </c>
      <c r="BL483" s="17" t="s">
        <v>238</v>
      </c>
      <c r="BM483" s="238" t="s">
        <v>2540</v>
      </c>
    </row>
    <row r="484" s="12" customFormat="1" ht="22.8" customHeight="1">
      <c r="A484" s="12"/>
      <c r="B484" s="210"/>
      <c r="C484" s="211"/>
      <c r="D484" s="212" t="s">
        <v>77</v>
      </c>
      <c r="E484" s="224" t="s">
        <v>2052</v>
      </c>
      <c r="F484" s="224" t="s">
        <v>2053</v>
      </c>
      <c r="G484" s="211"/>
      <c r="H484" s="211"/>
      <c r="I484" s="214"/>
      <c r="J484" s="225">
        <f>BK484</f>
        <v>0</v>
      </c>
      <c r="K484" s="211"/>
      <c r="L484" s="216"/>
      <c r="M484" s="217"/>
      <c r="N484" s="218"/>
      <c r="O484" s="218"/>
      <c r="P484" s="219">
        <f>SUM(P485:P490)</f>
        <v>0</v>
      </c>
      <c r="Q484" s="218"/>
      <c r="R484" s="219">
        <f>SUM(R485:R490)</f>
        <v>0.98452460000000008</v>
      </c>
      <c r="S484" s="218"/>
      <c r="T484" s="219">
        <f>SUM(T485:T490)</f>
        <v>0.21195939999999999</v>
      </c>
      <c r="U484" s="220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21" t="s">
        <v>88</v>
      </c>
      <c r="AT484" s="222" t="s">
        <v>77</v>
      </c>
      <c r="AU484" s="222" t="s">
        <v>86</v>
      </c>
      <c r="AY484" s="221" t="s">
        <v>162</v>
      </c>
      <c r="BK484" s="223">
        <f>SUM(BK485:BK490)</f>
        <v>0</v>
      </c>
    </row>
    <row r="485" s="2" customFormat="1" ht="24.15" customHeight="1">
      <c r="A485" s="38"/>
      <c r="B485" s="39"/>
      <c r="C485" s="226" t="s">
        <v>2541</v>
      </c>
      <c r="D485" s="226" t="s">
        <v>164</v>
      </c>
      <c r="E485" s="227" t="s">
        <v>2542</v>
      </c>
      <c r="F485" s="228" t="s">
        <v>2543</v>
      </c>
      <c r="G485" s="229" t="s">
        <v>303</v>
      </c>
      <c r="H485" s="230">
        <v>1</v>
      </c>
      <c r="I485" s="231"/>
      <c r="J485" s="232">
        <f>ROUND(I485*H485,2)</f>
        <v>0</v>
      </c>
      <c r="K485" s="233"/>
      <c r="L485" s="44"/>
      <c r="M485" s="234" t="s">
        <v>1</v>
      </c>
      <c r="N485" s="235" t="s">
        <v>43</v>
      </c>
      <c r="O485" s="91"/>
      <c r="P485" s="236">
        <f>O485*H485</f>
        <v>0</v>
      </c>
      <c r="Q485" s="236">
        <v>0</v>
      </c>
      <c r="R485" s="236">
        <f>Q485*H485</f>
        <v>0</v>
      </c>
      <c r="S485" s="236">
        <v>0</v>
      </c>
      <c r="T485" s="236">
        <f>S485*H485</f>
        <v>0</v>
      </c>
      <c r="U485" s="237" t="s">
        <v>1</v>
      </c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8" t="s">
        <v>238</v>
      </c>
      <c r="AT485" s="238" t="s">
        <v>164</v>
      </c>
      <c r="AU485" s="238" t="s">
        <v>88</v>
      </c>
      <c r="AY485" s="17" t="s">
        <v>162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7" t="s">
        <v>86</v>
      </c>
      <c r="BK485" s="239">
        <f>ROUND(I485*H485,2)</f>
        <v>0</v>
      </c>
      <c r="BL485" s="17" t="s">
        <v>238</v>
      </c>
      <c r="BM485" s="238" t="s">
        <v>2544</v>
      </c>
    </row>
    <row r="486" s="2" customFormat="1" ht="14.4" customHeight="1">
      <c r="A486" s="38"/>
      <c r="B486" s="39"/>
      <c r="C486" s="226" t="s">
        <v>2545</v>
      </c>
      <c r="D486" s="226" t="s">
        <v>164</v>
      </c>
      <c r="E486" s="227" t="s">
        <v>2055</v>
      </c>
      <c r="F486" s="228" t="s">
        <v>2056</v>
      </c>
      <c r="G486" s="229" t="s">
        <v>167</v>
      </c>
      <c r="H486" s="230">
        <v>683.74000000000001</v>
      </c>
      <c r="I486" s="231"/>
      <c r="J486" s="232">
        <f>ROUND(I486*H486,2)</f>
        <v>0</v>
      </c>
      <c r="K486" s="233"/>
      <c r="L486" s="44"/>
      <c r="M486" s="234" t="s">
        <v>1</v>
      </c>
      <c r="N486" s="235" t="s">
        <v>43</v>
      </c>
      <c r="O486" s="91"/>
      <c r="P486" s="236">
        <f>O486*H486</f>
        <v>0</v>
      </c>
      <c r="Q486" s="236">
        <v>0.001</v>
      </c>
      <c r="R486" s="236">
        <f>Q486*H486</f>
        <v>0.68374000000000001</v>
      </c>
      <c r="S486" s="236">
        <v>0.00031</v>
      </c>
      <c r="T486" s="236">
        <f>S486*H486</f>
        <v>0.21195939999999999</v>
      </c>
      <c r="U486" s="237" t="s">
        <v>1</v>
      </c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8" t="s">
        <v>238</v>
      </c>
      <c r="AT486" s="238" t="s">
        <v>164</v>
      </c>
      <c r="AU486" s="238" t="s">
        <v>88</v>
      </c>
      <c r="AY486" s="17" t="s">
        <v>162</v>
      </c>
      <c r="BE486" s="239">
        <f>IF(N486="základní",J486,0)</f>
        <v>0</v>
      </c>
      <c r="BF486" s="239">
        <f>IF(N486="snížená",J486,0)</f>
        <v>0</v>
      </c>
      <c r="BG486" s="239">
        <f>IF(N486="zákl. přenesená",J486,0)</f>
        <v>0</v>
      </c>
      <c r="BH486" s="239">
        <f>IF(N486="sníž. přenesená",J486,0)</f>
        <v>0</v>
      </c>
      <c r="BI486" s="239">
        <f>IF(N486="nulová",J486,0)</f>
        <v>0</v>
      </c>
      <c r="BJ486" s="17" t="s">
        <v>86</v>
      </c>
      <c r="BK486" s="239">
        <f>ROUND(I486*H486,2)</f>
        <v>0</v>
      </c>
      <c r="BL486" s="17" t="s">
        <v>238</v>
      </c>
      <c r="BM486" s="238" t="s">
        <v>2546</v>
      </c>
    </row>
    <row r="487" s="13" customFormat="1">
      <c r="A487" s="13"/>
      <c r="B487" s="240"/>
      <c r="C487" s="241"/>
      <c r="D487" s="242" t="s">
        <v>178</v>
      </c>
      <c r="E487" s="243" t="s">
        <v>1</v>
      </c>
      <c r="F487" s="244" t="s">
        <v>2547</v>
      </c>
      <c r="G487" s="241"/>
      <c r="H487" s="245">
        <v>683.74000000000001</v>
      </c>
      <c r="I487" s="246"/>
      <c r="J487" s="241"/>
      <c r="K487" s="241"/>
      <c r="L487" s="247"/>
      <c r="M487" s="248"/>
      <c r="N487" s="249"/>
      <c r="O487" s="249"/>
      <c r="P487" s="249"/>
      <c r="Q487" s="249"/>
      <c r="R487" s="249"/>
      <c r="S487" s="249"/>
      <c r="T487" s="249"/>
      <c r="U487" s="250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1" t="s">
        <v>178</v>
      </c>
      <c r="AU487" s="251" t="s">
        <v>88</v>
      </c>
      <c r="AV487" s="13" t="s">
        <v>88</v>
      </c>
      <c r="AW487" s="13" t="s">
        <v>34</v>
      </c>
      <c r="AX487" s="13" t="s">
        <v>86</v>
      </c>
      <c r="AY487" s="251" t="s">
        <v>162</v>
      </c>
    </row>
    <row r="488" s="2" customFormat="1" ht="24.15" customHeight="1">
      <c r="A488" s="38"/>
      <c r="B488" s="39"/>
      <c r="C488" s="226" t="s">
        <v>2548</v>
      </c>
      <c r="D488" s="226" t="s">
        <v>164</v>
      </c>
      <c r="E488" s="227" t="s">
        <v>2549</v>
      </c>
      <c r="F488" s="228" t="s">
        <v>2550</v>
      </c>
      <c r="G488" s="229" t="s">
        <v>167</v>
      </c>
      <c r="H488" s="230">
        <v>512.5</v>
      </c>
      <c r="I488" s="231"/>
      <c r="J488" s="232">
        <f>ROUND(I488*H488,2)</f>
        <v>0</v>
      </c>
      <c r="K488" s="233"/>
      <c r="L488" s="44"/>
      <c r="M488" s="234" t="s">
        <v>1</v>
      </c>
      <c r="N488" s="235" t="s">
        <v>43</v>
      </c>
      <c r="O488" s="91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6">
        <f>S488*H488</f>
        <v>0</v>
      </c>
      <c r="U488" s="237" t="s">
        <v>1</v>
      </c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8" t="s">
        <v>238</v>
      </c>
      <c r="AT488" s="238" t="s">
        <v>164</v>
      </c>
      <c r="AU488" s="238" t="s">
        <v>88</v>
      </c>
      <c r="AY488" s="17" t="s">
        <v>162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7" t="s">
        <v>86</v>
      </c>
      <c r="BK488" s="239">
        <f>ROUND(I488*H488,2)</f>
        <v>0</v>
      </c>
      <c r="BL488" s="17" t="s">
        <v>238</v>
      </c>
      <c r="BM488" s="238" t="s">
        <v>2551</v>
      </c>
    </row>
    <row r="489" s="2" customFormat="1" ht="24.15" customHeight="1">
      <c r="A489" s="38"/>
      <c r="B489" s="39"/>
      <c r="C489" s="226" t="s">
        <v>2552</v>
      </c>
      <c r="D489" s="226" t="s">
        <v>164</v>
      </c>
      <c r="E489" s="227" t="s">
        <v>2059</v>
      </c>
      <c r="F489" s="228" t="s">
        <v>2060</v>
      </c>
      <c r="G489" s="229" t="s">
        <v>167</v>
      </c>
      <c r="H489" s="230">
        <v>512.5</v>
      </c>
      <c r="I489" s="231"/>
      <c r="J489" s="232">
        <f>ROUND(I489*H489,2)</f>
        <v>0</v>
      </c>
      <c r="K489" s="233"/>
      <c r="L489" s="44"/>
      <c r="M489" s="234" t="s">
        <v>1</v>
      </c>
      <c r="N489" s="235" t="s">
        <v>43</v>
      </c>
      <c r="O489" s="91"/>
      <c r="P489" s="236">
        <f>O489*H489</f>
        <v>0</v>
      </c>
      <c r="Q489" s="236">
        <v>0.00020000000000000001</v>
      </c>
      <c r="R489" s="236">
        <f>Q489*H489</f>
        <v>0.10250000000000001</v>
      </c>
      <c r="S489" s="236">
        <v>0</v>
      </c>
      <c r="T489" s="236">
        <f>S489*H489</f>
        <v>0</v>
      </c>
      <c r="U489" s="237" t="s">
        <v>1</v>
      </c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8" t="s">
        <v>238</v>
      </c>
      <c r="AT489" s="238" t="s">
        <v>164</v>
      </c>
      <c r="AU489" s="238" t="s">
        <v>88</v>
      </c>
      <c r="AY489" s="17" t="s">
        <v>162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7" t="s">
        <v>86</v>
      </c>
      <c r="BK489" s="239">
        <f>ROUND(I489*H489,2)</f>
        <v>0</v>
      </c>
      <c r="BL489" s="17" t="s">
        <v>238</v>
      </c>
      <c r="BM489" s="238" t="s">
        <v>2553</v>
      </c>
    </row>
    <row r="490" s="2" customFormat="1" ht="24.15" customHeight="1">
      <c r="A490" s="38"/>
      <c r="B490" s="39"/>
      <c r="C490" s="226" t="s">
        <v>2554</v>
      </c>
      <c r="D490" s="226" t="s">
        <v>164</v>
      </c>
      <c r="E490" s="227" t="s">
        <v>2555</v>
      </c>
      <c r="F490" s="228" t="s">
        <v>2556</v>
      </c>
      <c r="G490" s="229" t="s">
        <v>167</v>
      </c>
      <c r="H490" s="230">
        <v>683.74000000000001</v>
      </c>
      <c r="I490" s="231"/>
      <c r="J490" s="232">
        <f>ROUND(I490*H490,2)</f>
        <v>0</v>
      </c>
      <c r="K490" s="233"/>
      <c r="L490" s="44"/>
      <c r="M490" s="234" t="s">
        <v>1</v>
      </c>
      <c r="N490" s="235" t="s">
        <v>43</v>
      </c>
      <c r="O490" s="91"/>
      <c r="P490" s="236">
        <f>O490*H490</f>
        <v>0</v>
      </c>
      <c r="Q490" s="236">
        <v>0.00029</v>
      </c>
      <c r="R490" s="236">
        <f>Q490*H490</f>
        <v>0.19828460000000001</v>
      </c>
      <c r="S490" s="236">
        <v>0</v>
      </c>
      <c r="T490" s="236">
        <f>S490*H490</f>
        <v>0</v>
      </c>
      <c r="U490" s="237" t="s">
        <v>1</v>
      </c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8" t="s">
        <v>238</v>
      </c>
      <c r="AT490" s="238" t="s">
        <v>164</v>
      </c>
      <c r="AU490" s="238" t="s">
        <v>88</v>
      </c>
      <c r="AY490" s="17" t="s">
        <v>162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7" t="s">
        <v>86</v>
      </c>
      <c r="BK490" s="239">
        <f>ROUND(I490*H490,2)</f>
        <v>0</v>
      </c>
      <c r="BL490" s="17" t="s">
        <v>238</v>
      </c>
      <c r="BM490" s="238" t="s">
        <v>2557</v>
      </c>
    </row>
    <row r="491" s="12" customFormat="1" ht="25.92" customHeight="1">
      <c r="A491" s="12"/>
      <c r="B491" s="210"/>
      <c r="C491" s="211"/>
      <c r="D491" s="212" t="s">
        <v>77</v>
      </c>
      <c r="E491" s="213" t="s">
        <v>1373</v>
      </c>
      <c r="F491" s="213" t="s">
        <v>1374</v>
      </c>
      <c r="G491" s="211"/>
      <c r="H491" s="211"/>
      <c r="I491" s="214"/>
      <c r="J491" s="215">
        <f>BK491</f>
        <v>0</v>
      </c>
      <c r="K491" s="211"/>
      <c r="L491" s="216"/>
      <c r="M491" s="217"/>
      <c r="N491" s="218"/>
      <c r="O491" s="218"/>
      <c r="P491" s="219">
        <f>SUM(P492:P501)</f>
        <v>0</v>
      </c>
      <c r="Q491" s="218"/>
      <c r="R491" s="219">
        <f>SUM(R492:R501)</f>
        <v>0</v>
      </c>
      <c r="S491" s="218"/>
      <c r="T491" s="219">
        <f>SUM(T492:T501)</f>
        <v>0</v>
      </c>
      <c r="U491" s="220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1" t="s">
        <v>173</v>
      </c>
      <c r="AT491" s="222" t="s">
        <v>77</v>
      </c>
      <c r="AU491" s="222" t="s">
        <v>78</v>
      </c>
      <c r="AY491" s="221" t="s">
        <v>162</v>
      </c>
      <c r="BK491" s="223">
        <f>SUM(BK492:BK501)</f>
        <v>0</v>
      </c>
    </row>
    <row r="492" s="2" customFormat="1" ht="24.15" customHeight="1">
      <c r="A492" s="38"/>
      <c r="B492" s="39"/>
      <c r="C492" s="226" t="s">
        <v>2558</v>
      </c>
      <c r="D492" s="226" t="s">
        <v>164</v>
      </c>
      <c r="E492" s="227" t="s">
        <v>2559</v>
      </c>
      <c r="F492" s="228" t="s">
        <v>2560</v>
      </c>
      <c r="G492" s="229" t="s">
        <v>266</v>
      </c>
      <c r="H492" s="230">
        <v>100</v>
      </c>
      <c r="I492" s="231"/>
      <c r="J492" s="232">
        <f>ROUND(I492*H492,2)</f>
        <v>0</v>
      </c>
      <c r="K492" s="233"/>
      <c r="L492" s="44"/>
      <c r="M492" s="234" t="s">
        <v>1</v>
      </c>
      <c r="N492" s="235" t="s">
        <v>43</v>
      </c>
      <c r="O492" s="91"/>
      <c r="P492" s="236">
        <f>O492*H492</f>
        <v>0</v>
      </c>
      <c r="Q492" s="236">
        <v>0</v>
      </c>
      <c r="R492" s="236">
        <f>Q492*H492</f>
        <v>0</v>
      </c>
      <c r="S492" s="236">
        <v>0</v>
      </c>
      <c r="T492" s="236">
        <f>S492*H492</f>
        <v>0</v>
      </c>
      <c r="U492" s="237" t="s">
        <v>1</v>
      </c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8" t="s">
        <v>446</v>
      </c>
      <c r="AT492" s="238" t="s">
        <v>164</v>
      </c>
      <c r="AU492" s="238" t="s">
        <v>86</v>
      </c>
      <c r="AY492" s="17" t="s">
        <v>162</v>
      </c>
      <c r="BE492" s="239">
        <f>IF(N492="základní",J492,0)</f>
        <v>0</v>
      </c>
      <c r="BF492" s="239">
        <f>IF(N492="snížená",J492,0)</f>
        <v>0</v>
      </c>
      <c r="BG492" s="239">
        <f>IF(N492="zákl. přenesená",J492,0)</f>
        <v>0</v>
      </c>
      <c r="BH492" s="239">
        <f>IF(N492="sníž. přenesená",J492,0)</f>
        <v>0</v>
      </c>
      <c r="BI492" s="239">
        <f>IF(N492="nulová",J492,0)</f>
        <v>0</v>
      </c>
      <c r="BJ492" s="17" t="s">
        <v>86</v>
      </c>
      <c r="BK492" s="239">
        <f>ROUND(I492*H492,2)</f>
        <v>0</v>
      </c>
      <c r="BL492" s="17" t="s">
        <v>446</v>
      </c>
      <c r="BM492" s="238" t="s">
        <v>2561</v>
      </c>
    </row>
    <row r="493" s="2" customFormat="1">
      <c r="A493" s="38"/>
      <c r="B493" s="39"/>
      <c r="C493" s="40"/>
      <c r="D493" s="242" t="s">
        <v>340</v>
      </c>
      <c r="E493" s="40"/>
      <c r="F493" s="274" t="s">
        <v>2562</v>
      </c>
      <c r="G493" s="40"/>
      <c r="H493" s="40"/>
      <c r="I493" s="275"/>
      <c r="J493" s="40"/>
      <c r="K493" s="40"/>
      <c r="L493" s="44"/>
      <c r="M493" s="276"/>
      <c r="N493" s="277"/>
      <c r="O493" s="91"/>
      <c r="P493" s="91"/>
      <c r="Q493" s="91"/>
      <c r="R493" s="91"/>
      <c r="S493" s="91"/>
      <c r="T493" s="91"/>
      <c r="U493" s="92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340</v>
      </c>
      <c r="AU493" s="17" t="s">
        <v>86</v>
      </c>
    </row>
    <row r="494" s="2" customFormat="1" ht="14.4" customHeight="1">
      <c r="A494" s="38"/>
      <c r="B494" s="39"/>
      <c r="C494" s="226" t="s">
        <v>2563</v>
      </c>
      <c r="D494" s="226" t="s">
        <v>164</v>
      </c>
      <c r="E494" s="227" t="s">
        <v>2564</v>
      </c>
      <c r="F494" s="228" t="s">
        <v>2565</v>
      </c>
      <c r="G494" s="229" t="s">
        <v>1120</v>
      </c>
      <c r="H494" s="230">
        <v>1</v>
      </c>
      <c r="I494" s="231"/>
      <c r="J494" s="232">
        <f>ROUND(I494*H494,2)</f>
        <v>0</v>
      </c>
      <c r="K494" s="233"/>
      <c r="L494" s="44"/>
      <c r="M494" s="234" t="s">
        <v>1</v>
      </c>
      <c r="N494" s="235" t="s">
        <v>43</v>
      </c>
      <c r="O494" s="91"/>
      <c r="P494" s="236">
        <f>O494*H494</f>
        <v>0</v>
      </c>
      <c r="Q494" s="236">
        <v>0</v>
      </c>
      <c r="R494" s="236">
        <f>Q494*H494</f>
        <v>0</v>
      </c>
      <c r="S494" s="236">
        <v>0</v>
      </c>
      <c r="T494" s="236">
        <f>S494*H494</f>
        <v>0</v>
      </c>
      <c r="U494" s="237" t="s">
        <v>1</v>
      </c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8" t="s">
        <v>168</v>
      </c>
      <c r="AT494" s="238" t="s">
        <v>164</v>
      </c>
      <c r="AU494" s="238" t="s">
        <v>86</v>
      </c>
      <c r="AY494" s="17" t="s">
        <v>162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7" t="s">
        <v>86</v>
      </c>
      <c r="BK494" s="239">
        <f>ROUND(I494*H494,2)</f>
        <v>0</v>
      </c>
      <c r="BL494" s="17" t="s">
        <v>168</v>
      </c>
      <c r="BM494" s="238" t="s">
        <v>2566</v>
      </c>
    </row>
    <row r="495" s="2" customFormat="1" ht="14.4" customHeight="1">
      <c r="A495" s="38"/>
      <c r="B495" s="39"/>
      <c r="C495" s="226" t="s">
        <v>2567</v>
      </c>
      <c r="D495" s="226" t="s">
        <v>164</v>
      </c>
      <c r="E495" s="227" t="s">
        <v>2568</v>
      </c>
      <c r="F495" s="228" t="s">
        <v>2569</v>
      </c>
      <c r="G495" s="229" t="s">
        <v>1120</v>
      </c>
      <c r="H495" s="230">
        <v>1</v>
      </c>
      <c r="I495" s="231"/>
      <c r="J495" s="232">
        <f>ROUND(I495*H495,2)</f>
        <v>0</v>
      </c>
      <c r="K495" s="233"/>
      <c r="L495" s="44"/>
      <c r="M495" s="234" t="s">
        <v>1</v>
      </c>
      <c r="N495" s="235" t="s">
        <v>43</v>
      </c>
      <c r="O495" s="91"/>
      <c r="P495" s="236">
        <f>O495*H495</f>
        <v>0</v>
      </c>
      <c r="Q495" s="236">
        <v>0</v>
      </c>
      <c r="R495" s="236">
        <f>Q495*H495</f>
        <v>0</v>
      </c>
      <c r="S495" s="236">
        <v>0</v>
      </c>
      <c r="T495" s="236">
        <f>S495*H495</f>
        <v>0</v>
      </c>
      <c r="U495" s="237" t="s">
        <v>1</v>
      </c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8" t="s">
        <v>168</v>
      </c>
      <c r="AT495" s="238" t="s">
        <v>164</v>
      </c>
      <c r="AU495" s="238" t="s">
        <v>86</v>
      </c>
      <c r="AY495" s="17" t="s">
        <v>162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7" t="s">
        <v>86</v>
      </c>
      <c r="BK495" s="239">
        <f>ROUND(I495*H495,2)</f>
        <v>0</v>
      </c>
      <c r="BL495" s="17" t="s">
        <v>168</v>
      </c>
      <c r="BM495" s="238" t="s">
        <v>2570</v>
      </c>
    </row>
    <row r="496" s="2" customFormat="1" ht="24.15" customHeight="1">
      <c r="A496" s="38"/>
      <c r="B496" s="39"/>
      <c r="C496" s="252" t="s">
        <v>2571</v>
      </c>
      <c r="D496" s="252" t="s">
        <v>218</v>
      </c>
      <c r="E496" s="253" t="s">
        <v>2572</v>
      </c>
      <c r="F496" s="254" t="s">
        <v>2573</v>
      </c>
      <c r="G496" s="255" t="s">
        <v>1120</v>
      </c>
      <c r="H496" s="256">
        <v>1</v>
      </c>
      <c r="I496" s="257"/>
      <c r="J496" s="258">
        <f>ROUND(I496*H496,2)</f>
        <v>0</v>
      </c>
      <c r="K496" s="259"/>
      <c r="L496" s="260"/>
      <c r="M496" s="261" t="s">
        <v>1</v>
      </c>
      <c r="N496" s="262" t="s">
        <v>43</v>
      </c>
      <c r="O496" s="91"/>
      <c r="P496" s="236">
        <f>O496*H496</f>
        <v>0</v>
      </c>
      <c r="Q496" s="236">
        <v>0</v>
      </c>
      <c r="R496" s="236">
        <f>Q496*H496</f>
        <v>0</v>
      </c>
      <c r="S496" s="236">
        <v>0</v>
      </c>
      <c r="T496" s="236">
        <f>S496*H496</f>
        <v>0</v>
      </c>
      <c r="U496" s="237" t="s">
        <v>1</v>
      </c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8" t="s">
        <v>198</v>
      </c>
      <c r="AT496" s="238" t="s">
        <v>218</v>
      </c>
      <c r="AU496" s="238" t="s">
        <v>86</v>
      </c>
      <c r="AY496" s="17" t="s">
        <v>162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7" t="s">
        <v>86</v>
      </c>
      <c r="BK496" s="239">
        <f>ROUND(I496*H496,2)</f>
        <v>0</v>
      </c>
      <c r="BL496" s="17" t="s">
        <v>168</v>
      </c>
      <c r="BM496" s="238" t="s">
        <v>2574</v>
      </c>
    </row>
    <row r="497" s="2" customFormat="1" ht="14.4" customHeight="1">
      <c r="A497" s="38"/>
      <c r="B497" s="39"/>
      <c r="C497" s="226" t="s">
        <v>2575</v>
      </c>
      <c r="D497" s="226" t="s">
        <v>164</v>
      </c>
      <c r="E497" s="227" t="s">
        <v>1384</v>
      </c>
      <c r="F497" s="228" t="s">
        <v>1385</v>
      </c>
      <c r="G497" s="229" t="s">
        <v>256</v>
      </c>
      <c r="H497" s="230">
        <v>1</v>
      </c>
      <c r="I497" s="231"/>
      <c r="J497" s="232">
        <f>ROUND(I497*H497,2)</f>
        <v>0</v>
      </c>
      <c r="K497" s="233"/>
      <c r="L497" s="44"/>
      <c r="M497" s="234" t="s">
        <v>1</v>
      </c>
      <c r="N497" s="235" t="s">
        <v>43</v>
      </c>
      <c r="O497" s="91"/>
      <c r="P497" s="236">
        <f>O497*H497</f>
        <v>0</v>
      </c>
      <c r="Q497" s="236">
        <v>0</v>
      </c>
      <c r="R497" s="236">
        <f>Q497*H497</f>
        <v>0</v>
      </c>
      <c r="S497" s="236">
        <v>0</v>
      </c>
      <c r="T497" s="236">
        <f>S497*H497</f>
        <v>0</v>
      </c>
      <c r="U497" s="237" t="s">
        <v>1</v>
      </c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8" t="s">
        <v>446</v>
      </c>
      <c r="AT497" s="238" t="s">
        <v>164</v>
      </c>
      <c r="AU497" s="238" t="s">
        <v>86</v>
      </c>
      <c r="AY497" s="17" t="s">
        <v>162</v>
      </c>
      <c r="BE497" s="239">
        <f>IF(N497="základní",J497,0)</f>
        <v>0</v>
      </c>
      <c r="BF497" s="239">
        <f>IF(N497="snížená",J497,0)</f>
        <v>0</v>
      </c>
      <c r="BG497" s="239">
        <f>IF(N497="zákl. přenesená",J497,0)</f>
        <v>0</v>
      </c>
      <c r="BH497" s="239">
        <f>IF(N497="sníž. přenesená",J497,0)</f>
        <v>0</v>
      </c>
      <c r="BI497" s="239">
        <f>IF(N497="nulová",J497,0)</f>
        <v>0</v>
      </c>
      <c r="BJ497" s="17" t="s">
        <v>86</v>
      </c>
      <c r="BK497" s="239">
        <f>ROUND(I497*H497,2)</f>
        <v>0</v>
      </c>
      <c r="BL497" s="17" t="s">
        <v>446</v>
      </c>
      <c r="BM497" s="238" t="s">
        <v>2576</v>
      </c>
    </row>
    <row r="498" s="2" customFormat="1">
      <c r="A498" s="38"/>
      <c r="B498" s="39"/>
      <c r="C498" s="40"/>
      <c r="D498" s="242" t="s">
        <v>340</v>
      </c>
      <c r="E498" s="40"/>
      <c r="F498" s="274" t="s">
        <v>1387</v>
      </c>
      <c r="G498" s="40"/>
      <c r="H498" s="40"/>
      <c r="I498" s="275"/>
      <c r="J498" s="40"/>
      <c r="K498" s="40"/>
      <c r="L498" s="44"/>
      <c r="M498" s="276"/>
      <c r="N498" s="277"/>
      <c r="O498" s="91"/>
      <c r="P498" s="91"/>
      <c r="Q498" s="91"/>
      <c r="R498" s="91"/>
      <c r="S498" s="91"/>
      <c r="T498" s="91"/>
      <c r="U498" s="92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340</v>
      </c>
      <c r="AU498" s="17" t="s">
        <v>86</v>
      </c>
    </row>
    <row r="499" s="2" customFormat="1" ht="37.8" customHeight="1">
      <c r="A499" s="38"/>
      <c r="B499" s="39"/>
      <c r="C499" s="252" t="s">
        <v>2577</v>
      </c>
      <c r="D499" s="252" t="s">
        <v>218</v>
      </c>
      <c r="E499" s="253" t="s">
        <v>2578</v>
      </c>
      <c r="F499" s="254" t="s">
        <v>2579</v>
      </c>
      <c r="G499" s="255" t="s">
        <v>256</v>
      </c>
      <c r="H499" s="256">
        <v>1</v>
      </c>
      <c r="I499" s="257"/>
      <c r="J499" s="258">
        <f>ROUND(I499*H499,2)</f>
        <v>0</v>
      </c>
      <c r="K499" s="259"/>
      <c r="L499" s="260"/>
      <c r="M499" s="261" t="s">
        <v>1</v>
      </c>
      <c r="N499" s="262" t="s">
        <v>43</v>
      </c>
      <c r="O499" s="91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6">
        <f>S499*H499</f>
        <v>0</v>
      </c>
      <c r="U499" s="237" t="s">
        <v>1</v>
      </c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8" t="s">
        <v>1105</v>
      </c>
      <c r="AT499" s="238" t="s">
        <v>218</v>
      </c>
      <c r="AU499" s="238" t="s">
        <v>86</v>
      </c>
      <c r="AY499" s="17" t="s">
        <v>162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7" t="s">
        <v>86</v>
      </c>
      <c r="BK499" s="239">
        <f>ROUND(I499*H499,2)</f>
        <v>0</v>
      </c>
      <c r="BL499" s="17" t="s">
        <v>446</v>
      </c>
      <c r="BM499" s="238" t="s">
        <v>2580</v>
      </c>
    </row>
    <row r="500" s="2" customFormat="1">
      <c r="A500" s="38"/>
      <c r="B500" s="39"/>
      <c r="C500" s="40"/>
      <c r="D500" s="242" t="s">
        <v>340</v>
      </c>
      <c r="E500" s="40"/>
      <c r="F500" s="274" t="s">
        <v>2581</v>
      </c>
      <c r="G500" s="40"/>
      <c r="H500" s="40"/>
      <c r="I500" s="275"/>
      <c r="J500" s="40"/>
      <c r="K500" s="40"/>
      <c r="L500" s="44"/>
      <c r="M500" s="276"/>
      <c r="N500" s="277"/>
      <c r="O500" s="91"/>
      <c r="P500" s="91"/>
      <c r="Q500" s="91"/>
      <c r="R500" s="91"/>
      <c r="S500" s="91"/>
      <c r="T500" s="91"/>
      <c r="U500" s="92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340</v>
      </c>
      <c r="AU500" s="17" t="s">
        <v>86</v>
      </c>
    </row>
    <row r="501" s="2" customFormat="1" ht="24.15" customHeight="1">
      <c r="A501" s="38"/>
      <c r="B501" s="39"/>
      <c r="C501" s="226" t="s">
        <v>2582</v>
      </c>
      <c r="D501" s="226" t="s">
        <v>164</v>
      </c>
      <c r="E501" s="227" t="s">
        <v>1393</v>
      </c>
      <c r="F501" s="228" t="s">
        <v>1394</v>
      </c>
      <c r="G501" s="229" t="s">
        <v>256</v>
      </c>
      <c r="H501" s="230">
        <v>1</v>
      </c>
      <c r="I501" s="231"/>
      <c r="J501" s="232">
        <f>ROUND(I501*H501,2)</f>
        <v>0</v>
      </c>
      <c r="K501" s="233"/>
      <c r="L501" s="44"/>
      <c r="M501" s="279" t="s">
        <v>1</v>
      </c>
      <c r="N501" s="280" t="s">
        <v>43</v>
      </c>
      <c r="O501" s="281"/>
      <c r="P501" s="282">
        <f>O501*H501</f>
        <v>0</v>
      </c>
      <c r="Q501" s="282">
        <v>0</v>
      </c>
      <c r="R501" s="282">
        <f>Q501*H501</f>
        <v>0</v>
      </c>
      <c r="S501" s="282">
        <v>0</v>
      </c>
      <c r="T501" s="282">
        <f>S501*H501</f>
        <v>0</v>
      </c>
      <c r="U501" s="283" t="s">
        <v>1</v>
      </c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8" t="s">
        <v>446</v>
      </c>
      <c r="AT501" s="238" t="s">
        <v>164</v>
      </c>
      <c r="AU501" s="238" t="s">
        <v>86</v>
      </c>
      <c r="AY501" s="17" t="s">
        <v>162</v>
      </c>
      <c r="BE501" s="239">
        <f>IF(N501="základní",J501,0)</f>
        <v>0</v>
      </c>
      <c r="BF501" s="239">
        <f>IF(N501="snížená",J501,0)</f>
        <v>0</v>
      </c>
      <c r="BG501" s="239">
        <f>IF(N501="zákl. přenesená",J501,0)</f>
        <v>0</v>
      </c>
      <c r="BH501" s="239">
        <f>IF(N501="sníž. přenesená",J501,0)</f>
        <v>0</v>
      </c>
      <c r="BI501" s="239">
        <f>IF(N501="nulová",J501,0)</f>
        <v>0</v>
      </c>
      <c r="BJ501" s="17" t="s">
        <v>86</v>
      </c>
      <c r="BK501" s="239">
        <f>ROUND(I501*H501,2)</f>
        <v>0</v>
      </c>
      <c r="BL501" s="17" t="s">
        <v>446</v>
      </c>
      <c r="BM501" s="238" t="s">
        <v>2583</v>
      </c>
    </row>
    <row r="502" s="2" customFormat="1" ht="6.96" customHeight="1">
      <c r="A502" s="38"/>
      <c r="B502" s="66"/>
      <c r="C502" s="67"/>
      <c r="D502" s="67"/>
      <c r="E502" s="67"/>
      <c r="F502" s="67"/>
      <c r="G502" s="67"/>
      <c r="H502" s="67"/>
      <c r="I502" s="67"/>
      <c r="J502" s="67"/>
      <c r="K502" s="67"/>
      <c r="L502" s="44"/>
      <c r="M502" s="38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</row>
  </sheetData>
  <sheetProtection sheet="1" autoFilter="0" formatColumns="0" formatRows="0" objects="1" scenarios="1" spinCount="100000" saltValue="Vcz8F13wPKBEq+6odLmkbh6ePSrqt3k0Rif+PPQXqnIzwDjw+eZNaDEmkJ53NzJu62MDIXRv7CCMQfytQLEHPw==" hashValue="r7Cb58QuB6BIJkdH2/1P4o0iEHAbEh/7O44MBcWmsYwIUfKCttzg+/v7q4zDMuoz5x1WAGJqCNT1CX6kLY7evw==" algorithmName="SHA-512" password="C1E4"/>
  <autoFilter ref="C143:K501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88</v>
      </c>
    </row>
    <row r="4" s="1" customFormat="1" ht="24.96" customHeight="1">
      <c r="B4" s="20"/>
      <c r="D4" s="148" t="s">
        <v>127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zakázky'!K6</f>
        <v>Sedlčany ON - oprava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128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2584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zakázky'!AN8</f>
        <v>14. 7. 2020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0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30</v>
      </c>
      <c r="E17" s="38"/>
      <c r="F17" s="38"/>
      <c r="G17" s="38"/>
      <c r="H17" s="38"/>
      <c r="I17" s="150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1"/>
      <c r="G18" s="141"/>
      <c r="H18" s="141"/>
      <c r="I18" s="150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32</v>
      </c>
      <c r="E20" s="38"/>
      <c r="F20" s="38"/>
      <c r="G20" s="38"/>
      <c r="H20" s="38"/>
      <c r="I20" s="150" t="s">
        <v>25</v>
      </c>
      <c r="J20" s="141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zakázky'!E17="","",'Rekapitulace zakázky'!E17)</f>
        <v xml:space="preserve"> </v>
      </c>
      <c r="F21" s="38"/>
      <c r="G21" s="38"/>
      <c r="H21" s="38"/>
      <c r="I21" s="150" t="s">
        <v>28</v>
      </c>
      <c r="J21" s="141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35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0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38</v>
      </c>
      <c r="E30" s="38"/>
      <c r="F30" s="38"/>
      <c r="G30" s="38"/>
      <c r="H30" s="38"/>
      <c r="I30" s="38"/>
      <c r="J30" s="160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40</v>
      </c>
      <c r="G32" s="38"/>
      <c r="H32" s="38"/>
      <c r="I32" s="161" t="s">
        <v>39</v>
      </c>
      <c r="J32" s="161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42</v>
      </c>
      <c r="E33" s="150" t="s">
        <v>43</v>
      </c>
      <c r="F33" s="163">
        <f>ROUND((SUM(BE128:BE195)),  2)</f>
        <v>0</v>
      </c>
      <c r="G33" s="38"/>
      <c r="H33" s="38"/>
      <c r="I33" s="164">
        <v>0.20999999999999999</v>
      </c>
      <c r="J33" s="163">
        <f>ROUND(((SUM(BE128:BE195))*I33),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44</v>
      </c>
      <c r="F34" s="163">
        <f>ROUND((SUM(BF128:BF195)),  2)</f>
        <v>0</v>
      </c>
      <c r="G34" s="38"/>
      <c r="H34" s="38"/>
      <c r="I34" s="164">
        <v>0.14999999999999999</v>
      </c>
      <c r="J34" s="163">
        <f>ROUND(((SUM(BF128:BF195))*I34),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45</v>
      </c>
      <c r="F35" s="163">
        <f>ROUND((SUM(BG128:BG195)),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46</v>
      </c>
      <c r="F36" s="163">
        <f>ROUND((SUM(BH128:BH195)),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47</v>
      </c>
      <c r="F37" s="163">
        <f>ROUND((SUM(BI128:BI195)),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48</v>
      </c>
      <c r="E39" s="167"/>
      <c r="F39" s="167"/>
      <c r="G39" s="168" t="s">
        <v>49</v>
      </c>
      <c r="H39" s="169" t="s">
        <v>50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51</v>
      </c>
      <c r="E50" s="173"/>
      <c r="F50" s="173"/>
      <c r="G50" s="172" t="s">
        <v>52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5"/>
      <c r="J61" s="177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55</v>
      </c>
      <c r="E65" s="178"/>
      <c r="F65" s="178"/>
      <c r="G65" s="172" t="s">
        <v>56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5"/>
      <c r="J76" s="177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Sedlčany ON - oprava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128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008 - Oprava vnitřních prostor 1PP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Sedlčany</v>
      </c>
      <c r="G89" s="40"/>
      <c r="H89" s="40"/>
      <c r="I89" s="32" t="s">
        <v>22</v>
      </c>
      <c r="J89" s="79" t="str">
        <f>IF(J12="","",J12)</f>
        <v>14. 7. 2020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131</v>
      </c>
      <c r="D94" s="185"/>
      <c r="E94" s="185"/>
      <c r="F94" s="185"/>
      <c r="G94" s="185"/>
      <c r="H94" s="185"/>
      <c r="I94" s="185"/>
      <c r="J94" s="186" t="s">
        <v>132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133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134</v>
      </c>
    </row>
    <row r="97" s="9" customFormat="1" ht="24.96" customHeight="1">
      <c r="A97" s="9"/>
      <c r="B97" s="188"/>
      <c r="C97" s="189"/>
      <c r="D97" s="190" t="s">
        <v>135</v>
      </c>
      <c r="E97" s="191"/>
      <c r="F97" s="191"/>
      <c r="G97" s="191"/>
      <c r="H97" s="191"/>
      <c r="I97" s="191"/>
      <c r="J97" s="192">
        <f>J129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846</v>
      </c>
      <c r="E98" s="196"/>
      <c r="F98" s="196"/>
      <c r="G98" s="196"/>
      <c r="H98" s="196"/>
      <c r="I98" s="196"/>
      <c r="J98" s="197">
        <f>J130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140</v>
      </c>
      <c r="E99" s="196"/>
      <c r="F99" s="196"/>
      <c r="G99" s="196"/>
      <c r="H99" s="196"/>
      <c r="I99" s="196"/>
      <c r="J99" s="197">
        <f>J139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141</v>
      </c>
      <c r="E100" s="196"/>
      <c r="F100" s="196"/>
      <c r="G100" s="196"/>
      <c r="H100" s="196"/>
      <c r="I100" s="196"/>
      <c r="J100" s="197">
        <f>J148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142</v>
      </c>
      <c r="E101" s="196"/>
      <c r="F101" s="196"/>
      <c r="G101" s="196"/>
      <c r="H101" s="196"/>
      <c r="I101" s="196"/>
      <c r="J101" s="197">
        <f>J156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143</v>
      </c>
      <c r="E102" s="191"/>
      <c r="F102" s="191"/>
      <c r="G102" s="191"/>
      <c r="H102" s="191"/>
      <c r="I102" s="191"/>
      <c r="J102" s="192">
        <f>J158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33"/>
      <c r="D103" s="195" t="s">
        <v>1609</v>
      </c>
      <c r="E103" s="196"/>
      <c r="F103" s="196"/>
      <c r="G103" s="196"/>
      <c r="H103" s="196"/>
      <c r="I103" s="196"/>
      <c r="J103" s="197">
        <f>J159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1610</v>
      </c>
      <c r="E104" s="196"/>
      <c r="F104" s="196"/>
      <c r="G104" s="196"/>
      <c r="H104" s="196"/>
      <c r="I104" s="196"/>
      <c r="J104" s="197">
        <f>J164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2585</v>
      </c>
      <c r="E105" s="196"/>
      <c r="F105" s="196"/>
      <c r="G105" s="196"/>
      <c r="H105" s="196"/>
      <c r="I105" s="196"/>
      <c r="J105" s="197">
        <f>J171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2586</v>
      </c>
      <c r="E106" s="196"/>
      <c r="F106" s="196"/>
      <c r="G106" s="196"/>
      <c r="H106" s="196"/>
      <c r="I106" s="196"/>
      <c r="J106" s="197">
        <f>J180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852</v>
      </c>
      <c r="E107" s="196"/>
      <c r="F107" s="196"/>
      <c r="G107" s="196"/>
      <c r="H107" s="196"/>
      <c r="I107" s="196"/>
      <c r="J107" s="197">
        <f>J183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2587</v>
      </c>
      <c r="E108" s="196"/>
      <c r="F108" s="196"/>
      <c r="G108" s="196"/>
      <c r="H108" s="196"/>
      <c r="I108" s="196"/>
      <c r="J108" s="197">
        <f>J187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3" t="str">
        <f>E7</f>
        <v>Sedlčany ON - oprava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128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008 - Oprava vnitřních prostor 1PP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žst. Sedlčany</v>
      </c>
      <c r="G122" s="40"/>
      <c r="H122" s="40"/>
      <c r="I122" s="32" t="s">
        <v>22</v>
      </c>
      <c r="J122" s="79" t="str">
        <f>IF(J12="","",J12)</f>
        <v>14. 7. 2020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Správa železnic, státní organizace</v>
      </c>
      <c r="G124" s="40"/>
      <c r="H124" s="40"/>
      <c r="I124" s="32" t="s">
        <v>32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30</v>
      </c>
      <c r="D125" s="40"/>
      <c r="E125" s="40"/>
      <c r="F125" s="27" t="str">
        <f>IF(E18="","",E18)</f>
        <v>Vyplň údaj</v>
      </c>
      <c r="G125" s="40"/>
      <c r="H125" s="40"/>
      <c r="I125" s="32" t="s">
        <v>35</v>
      </c>
      <c r="J125" s="36" t="str">
        <f>E24</f>
        <v>L. Ulrich, DiS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99"/>
      <c r="B127" s="200"/>
      <c r="C127" s="201" t="s">
        <v>147</v>
      </c>
      <c r="D127" s="202" t="s">
        <v>63</v>
      </c>
      <c r="E127" s="202" t="s">
        <v>59</v>
      </c>
      <c r="F127" s="202" t="s">
        <v>60</v>
      </c>
      <c r="G127" s="202" t="s">
        <v>148</v>
      </c>
      <c r="H127" s="202" t="s">
        <v>149</v>
      </c>
      <c r="I127" s="202" t="s">
        <v>150</v>
      </c>
      <c r="J127" s="203" t="s">
        <v>132</v>
      </c>
      <c r="K127" s="204" t="s">
        <v>151</v>
      </c>
      <c r="L127" s="205"/>
      <c r="M127" s="100" t="s">
        <v>1</v>
      </c>
      <c r="N127" s="101" t="s">
        <v>42</v>
      </c>
      <c r="O127" s="101" t="s">
        <v>152</v>
      </c>
      <c r="P127" s="101" t="s">
        <v>153</v>
      </c>
      <c r="Q127" s="101" t="s">
        <v>154</v>
      </c>
      <c r="R127" s="101" t="s">
        <v>155</v>
      </c>
      <c r="S127" s="101" t="s">
        <v>156</v>
      </c>
      <c r="T127" s="101" t="s">
        <v>157</v>
      </c>
      <c r="U127" s="102" t="s">
        <v>158</v>
      </c>
      <c r="V127" s="199"/>
      <c r="W127" s="199"/>
      <c r="X127" s="199"/>
      <c r="Y127" s="199"/>
      <c r="Z127" s="199"/>
      <c r="AA127" s="199"/>
      <c r="AB127" s="199"/>
      <c r="AC127" s="199"/>
      <c r="AD127" s="199"/>
      <c r="AE127" s="199"/>
    </row>
    <row r="128" s="2" customFormat="1" ht="22.8" customHeight="1">
      <c r="A128" s="38"/>
      <c r="B128" s="39"/>
      <c r="C128" s="107" t="s">
        <v>159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P129+P158</f>
        <v>0</v>
      </c>
      <c r="Q128" s="104"/>
      <c r="R128" s="208">
        <f>R129+R158</f>
        <v>2.5930149999999998</v>
      </c>
      <c r="S128" s="104"/>
      <c r="T128" s="208">
        <f>T129+T158</f>
        <v>14.891730000000001</v>
      </c>
      <c r="U128" s="105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77</v>
      </c>
      <c r="AU128" s="17" t="s">
        <v>134</v>
      </c>
      <c r="BK128" s="209">
        <f>BK129+BK158</f>
        <v>0</v>
      </c>
    </row>
    <row r="129" s="12" customFormat="1" ht="25.92" customHeight="1">
      <c r="A129" s="12"/>
      <c r="B129" s="210"/>
      <c r="C129" s="211"/>
      <c r="D129" s="212" t="s">
        <v>77</v>
      </c>
      <c r="E129" s="213" t="s">
        <v>160</v>
      </c>
      <c r="F129" s="213" t="s">
        <v>161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P130+P139+P148+P156</f>
        <v>0</v>
      </c>
      <c r="Q129" s="218"/>
      <c r="R129" s="219">
        <f>R130+R139+R148+R156</f>
        <v>2.321475</v>
      </c>
      <c r="S129" s="218"/>
      <c r="T129" s="219">
        <f>T130+T139+T148+T156</f>
        <v>14.856800000000002</v>
      </c>
      <c r="U129" s="220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86</v>
      </c>
      <c r="AT129" s="222" t="s">
        <v>77</v>
      </c>
      <c r="AU129" s="222" t="s">
        <v>78</v>
      </c>
      <c r="AY129" s="221" t="s">
        <v>162</v>
      </c>
      <c r="BK129" s="223">
        <f>BK130+BK139+BK148+BK156</f>
        <v>0</v>
      </c>
    </row>
    <row r="130" s="12" customFormat="1" ht="22.8" customHeight="1">
      <c r="A130" s="12"/>
      <c r="B130" s="210"/>
      <c r="C130" s="211"/>
      <c r="D130" s="212" t="s">
        <v>77</v>
      </c>
      <c r="E130" s="224" t="s">
        <v>189</v>
      </c>
      <c r="F130" s="224" t="s">
        <v>886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SUM(P131:P138)</f>
        <v>0</v>
      </c>
      <c r="Q130" s="218"/>
      <c r="R130" s="219">
        <f>SUM(R131:R138)</f>
        <v>2.3064299999999998</v>
      </c>
      <c r="S130" s="218"/>
      <c r="T130" s="219">
        <f>SUM(T131:T138)</f>
        <v>0</v>
      </c>
      <c r="U130" s="220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86</v>
      </c>
      <c r="AT130" s="222" t="s">
        <v>77</v>
      </c>
      <c r="AU130" s="222" t="s">
        <v>86</v>
      </c>
      <c r="AY130" s="221" t="s">
        <v>162</v>
      </c>
      <c r="BK130" s="223">
        <f>SUM(BK131:BK138)</f>
        <v>0</v>
      </c>
    </row>
    <row r="131" s="2" customFormat="1" ht="24.15" customHeight="1">
      <c r="A131" s="38"/>
      <c r="B131" s="39"/>
      <c r="C131" s="226" t="s">
        <v>86</v>
      </c>
      <c r="D131" s="226" t="s">
        <v>164</v>
      </c>
      <c r="E131" s="227" t="s">
        <v>2588</v>
      </c>
      <c r="F131" s="228" t="s">
        <v>2589</v>
      </c>
      <c r="G131" s="229" t="s">
        <v>167</v>
      </c>
      <c r="H131" s="230">
        <v>58.5</v>
      </c>
      <c r="I131" s="231"/>
      <c r="J131" s="232">
        <f>ROUND(I131*H131,2)</f>
        <v>0</v>
      </c>
      <c r="K131" s="233"/>
      <c r="L131" s="44"/>
      <c r="M131" s="234" t="s">
        <v>1</v>
      </c>
      <c r="N131" s="235" t="s">
        <v>43</v>
      </c>
      <c r="O131" s="91"/>
      <c r="P131" s="236">
        <f>O131*H131</f>
        <v>0</v>
      </c>
      <c r="Q131" s="236">
        <v>0.0073499999999999998</v>
      </c>
      <c r="R131" s="236">
        <f>Q131*H131</f>
        <v>0.429975</v>
      </c>
      <c r="S131" s="236">
        <v>0</v>
      </c>
      <c r="T131" s="236">
        <f>S131*H131</f>
        <v>0</v>
      </c>
      <c r="U131" s="23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168</v>
      </c>
      <c r="AT131" s="238" t="s">
        <v>164</v>
      </c>
      <c r="AU131" s="238" t="s">
        <v>88</v>
      </c>
      <c r="AY131" s="17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86</v>
      </c>
      <c r="BK131" s="239">
        <f>ROUND(I131*H131,2)</f>
        <v>0</v>
      </c>
      <c r="BL131" s="17" t="s">
        <v>168</v>
      </c>
      <c r="BM131" s="238" t="s">
        <v>2590</v>
      </c>
    </row>
    <row r="132" s="13" customFormat="1">
      <c r="A132" s="13"/>
      <c r="B132" s="240"/>
      <c r="C132" s="241"/>
      <c r="D132" s="242" t="s">
        <v>178</v>
      </c>
      <c r="E132" s="243" t="s">
        <v>1</v>
      </c>
      <c r="F132" s="244" t="s">
        <v>2591</v>
      </c>
      <c r="G132" s="241"/>
      <c r="H132" s="245">
        <v>58.5</v>
      </c>
      <c r="I132" s="246"/>
      <c r="J132" s="241"/>
      <c r="K132" s="241"/>
      <c r="L132" s="247"/>
      <c r="M132" s="248"/>
      <c r="N132" s="249"/>
      <c r="O132" s="249"/>
      <c r="P132" s="249"/>
      <c r="Q132" s="249"/>
      <c r="R132" s="249"/>
      <c r="S132" s="249"/>
      <c r="T132" s="249"/>
      <c r="U132" s="250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1" t="s">
        <v>178</v>
      </c>
      <c r="AU132" s="251" t="s">
        <v>88</v>
      </c>
      <c r="AV132" s="13" t="s">
        <v>88</v>
      </c>
      <c r="AW132" s="13" t="s">
        <v>34</v>
      </c>
      <c r="AX132" s="13" t="s">
        <v>86</v>
      </c>
      <c r="AY132" s="251" t="s">
        <v>162</v>
      </c>
    </row>
    <row r="133" s="2" customFormat="1" ht="24.15" customHeight="1">
      <c r="A133" s="38"/>
      <c r="B133" s="39"/>
      <c r="C133" s="226" t="s">
        <v>88</v>
      </c>
      <c r="D133" s="226" t="s">
        <v>164</v>
      </c>
      <c r="E133" s="227" t="s">
        <v>2592</v>
      </c>
      <c r="F133" s="228" t="s">
        <v>2593</v>
      </c>
      <c r="G133" s="229" t="s">
        <v>167</v>
      </c>
      <c r="H133" s="230">
        <v>102</v>
      </c>
      <c r="I133" s="231"/>
      <c r="J133" s="232">
        <f>ROUND(I133*H133,2)</f>
        <v>0</v>
      </c>
      <c r="K133" s="233"/>
      <c r="L133" s="44"/>
      <c r="M133" s="234" t="s">
        <v>1</v>
      </c>
      <c r="N133" s="235" t="s">
        <v>43</v>
      </c>
      <c r="O133" s="91"/>
      <c r="P133" s="236">
        <f>O133*H133</f>
        <v>0</v>
      </c>
      <c r="Q133" s="236">
        <v>0.0073499999999999998</v>
      </c>
      <c r="R133" s="236">
        <f>Q133*H133</f>
        <v>0.74969999999999992</v>
      </c>
      <c r="S133" s="236">
        <v>0</v>
      </c>
      <c r="T133" s="236">
        <f>S133*H133</f>
        <v>0</v>
      </c>
      <c r="U133" s="23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168</v>
      </c>
      <c r="AT133" s="238" t="s">
        <v>164</v>
      </c>
      <c r="AU133" s="238" t="s">
        <v>88</v>
      </c>
      <c r="AY133" s="17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86</v>
      </c>
      <c r="BK133" s="239">
        <f>ROUND(I133*H133,2)</f>
        <v>0</v>
      </c>
      <c r="BL133" s="17" t="s">
        <v>168</v>
      </c>
      <c r="BM133" s="238" t="s">
        <v>2594</v>
      </c>
    </row>
    <row r="134" s="13" customFormat="1">
      <c r="A134" s="13"/>
      <c r="B134" s="240"/>
      <c r="C134" s="241"/>
      <c r="D134" s="242" t="s">
        <v>178</v>
      </c>
      <c r="E134" s="243" t="s">
        <v>1</v>
      </c>
      <c r="F134" s="244" t="s">
        <v>2595</v>
      </c>
      <c r="G134" s="241"/>
      <c r="H134" s="245">
        <v>102</v>
      </c>
      <c r="I134" s="246"/>
      <c r="J134" s="241"/>
      <c r="K134" s="241"/>
      <c r="L134" s="247"/>
      <c r="M134" s="248"/>
      <c r="N134" s="249"/>
      <c r="O134" s="249"/>
      <c r="P134" s="249"/>
      <c r="Q134" s="249"/>
      <c r="R134" s="249"/>
      <c r="S134" s="249"/>
      <c r="T134" s="249"/>
      <c r="U134" s="250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1" t="s">
        <v>178</v>
      </c>
      <c r="AU134" s="251" t="s">
        <v>88</v>
      </c>
      <c r="AV134" s="13" t="s">
        <v>88</v>
      </c>
      <c r="AW134" s="13" t="s">
        <v>34</v>
      </c>
      <c r="AX134" s="13" t="s">
        <v>86</v>
      </c>
      <c r="AY134" s="251" t="s">
        <v>162</v>
      </c>
    </row>
    <row r="135" s="2" customFormat="1" ht="24.15" customHeight="1">
      <c r="A135" s="38"/>
      <c r="B135" s="39"/>
      <c r="C135" s="226" t="s">
        <v>173</v>
      </c>
      <c r="D135" s="226" t="s">
        <v>164</v>
      </c>
      <c r="E135" s="227" t="s">
        <v>2596</v>
      </c>
      <c r="F135" s="228" t="s">
        <v>2597</v>
      </c>
      <c r="G135" s="229" t="s">
        <v>167</v>
      </c>
      <c r="H135" s="230">
        <v>153.30000000000001</v>
      </c>
      <c r="I135" s="231"/>
      <c r="J135" s="232">
        <f>ROUND(I135*H135,2)</f>
        <v>0</v>
      </c>
      <c r="K135" s="233"/>
      <c r="L135" s="44"/>
      <c r="M135" s="234" t="s">
        <v>1</v>
      </c>
      <c r="N135" s="235" t="s">
        <v>43</v>
      </c>
      <c r="O135" s="91"/>
      <c r="P135" s="236">
        <f>O135*H135</f>
        <v>0</v>
      </c>
      <c r="Q135" s="236">
        <v>0.0073499999999999998</v>
      </c>
      <c r="R135" s="236">
        <f>Q135*H135</f>
        <v>1.126755</v>
      </c>
      <c r="S135" s="236">
        <v>0</v>
      </c>
      <c r="T135" s="236">
        <f>S135*H135</f>
        <v>0</v>
      </c>
      <c r="U135" s="23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168</v>
      </c>
      <c r="AT135" s="238" t="s">
        <v>164</v>
      </c>
      <c r="AU135" s="238" t="s">
        <v>88</v>
      </c>
      <c r="AY135" s="17" t="s">
        <v>162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86</v>
      </c>
      <c r="BK135" s="239">
        <f>ROUND(I135*H135,2)</f>
        <v>0</v>
      </c>
      <c r="BL135" s="17" t="s">
        <v>168</v>
      </c>
      <c r="BM135" s="238" t="s">
        <v>2598</v>
      </c>
    </row>
    <row r="136" s="13" customFormat="1">
      <c r="A136" s="13"/>
      <c r="B136" s="240"/>
      <c r="C136" s="241"/>
      <c r="D136" s="242" t="s">
        <v>178</v>
      </c>
      <c r="E136" s="243" t="s">
        <v>1</v>
      </c>
      <c r="F136" s="244" t="s">
        <v>2599</v>
      </c>
      <c r="G136" s="241"/>
      <c r="H136" s="245">
        <v>57.899999999999999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49"/>
      <c r="U136" s="250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178</v>
      </c>
      <c r="AU136" s="251" t="s">
        <v>88</v>
      </c>
      <c r="AV136" s="13" t="s">
        <v>88</v>
      </c>
      <c r="AW136" s="13" t="s">
        <v>34</v>
      </c>
      <c r="AX136" s="13" t="s">
        <v>78</v>
      </c>
      <c r="AY136" s="251" t="s">
        <v>162</v>
      </c>
    </row>
    <row r="137" s="13" customFormat="1">
      <c r="A137" s="13"/>
      <c r="B137" s="240"/>
      <c r="C137" s="241"/>
      <c r="D137" s="242" t="s">
        <v>178</v>
      </c>
      <c r="E137" s="243" t="s">
        <v>1</v>
      </c>
      <c r="F137" s="244" t="s">
        <v>2600</v>
      </c>
      <c r="G137" s="241"/>
      <c r="H137" s="245">
        <v>95.400000000000006</v>
      </c>
      <c r="I137" s="246"/>
      <c r="J137" s="241"/>
      <c r="K137" s="241"/>
      <c r="L137" s="247"/>
      <c r="M137" s="248"/>
      <c r="N137" s="249"/>
      <c r="O137" s="249"/>
      <c r="P137" s="249"/>
      <c r="Q137" s="249"/>
      <c r="R137" s="249"/>
      <c r="S137" s="249"/>
      <c r="T137" s="249"/>
      <c r="U137" s="25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1" t="s">
        <v>178</v>
      </c>
      <c r="AU137" s="251" t="s">
        <v>88</v>
      </c>
      <c r="AV137" s="13" t="s">
        <v>88</v>
      </c>
      <c r="AW137" s="13" t="s">
        <v>34</v>
      </c>
      <c r="AX137" s="13" t="s">
        <v>78</v>
      </c>
      <c r="AY137" s="251" t="s">
        <v>162</v>
      </c>
    </row>
    <row r="138" s="14" customFormat="1">
      <c r="A138" s="14"/>
      <c r="B138" s="263"/>
      <c r="C138" s="264"/>
      <c r="D138" s="242" t="s">
        <v>178</v>
      </c>
      <c r="E138" s="265" t="s">
        <v>1</v>
      </c>
      <c r="F138" s="266" t="s">
        <v>320</v>
      </c>
      <c r="G138" s="264"/>
      <c r="H138" s="267">
        <v>153.30000000000001</v>
      </c>
      <c r="I138" s="268"/>
      <c r="J138" s="264"/>
      <c r="K138" s="264"/>
      <c r="L138" s="269"/>
      <c r="M138" s="270"/>
      <c r="N138" s="271"/>
      <c r="O138" s="271"/>
      <c r="P138" s="271"/>
      <c r="Q138" s="271"/>
      <c r="R138" s="271"/>
      <c r="S138" s="271"/>
      <c r="T138" s="271"/>
      <c r="U138" s="272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3" t="s">
        <v>178</v>
      </c>
      <c r="AU138" s="273" t="s">
        <v>88</v>
      </c>
      <c r="AV138" s="14" t="s">
        <v>168</v>
      </c>
      <c r="AW138" s="14" t="s">
        <v>34</v>
      </c>
      <c r="AX138" s="14" t="s">
        <v>86</v>
      </c>
      <c r="AY138" s="273" t="s">
        <v>162</v>
      </c>
    </row>
    <row r="139" s="12" customFormat="1" ht="22.8" customHeight="1">
      <c r="A139" s="12"/>
      <c r="B139" s="210"/>
      <c r="C139" s="211"/>
      <c r="D139" s="212" t="s">
        <v>77</v>
      </c>
      <c r="E139" s="224" t="s">
        <v>202</v>
      </c>
      <c r="F139" s="224" t="s">
        <v>299</v>
      </c>
      <c r="G139" s="211"/>
      <c r="H139" s="211"/>
      <c r="I139" s="214"/>
      <c r="J139" s="225">
        <f>BK139</f>
        <v>0</v>
      </c>
      <c r="K139" s="211"/>
      <c r="L139" s="216"/>
      <c r="M139" s="217"/>
      <c r="N139" s="218"/>
      <c r="O139" s="218"/>
      <c r="P139" s="219">
        <f>SUM(P140:P147)</f>
        <v>0</v>
      </c>
      <c r="Q139" s="218"/>
      <c r="R139" s="219">
        <f>SUM(R140:R147)</f>
        <v>0.015044999999999999</v>
      </c>
      <c r="S139" s="218"/>
      <c r="T139" s="219">
        <f>SUM(T140:T147)</f>
        <v>14.856800000000002</v>
      </c>
      <c r="U139" s="220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86</v>
      </c>
      <c r="AT139" s="222" t="s">
        <v>77</v>
      </c>
      <c r="AU139" s="222" t="s">
        <v>86</v>
      </c>
      <c r="AY139" s="221" t="s">
        <v>162</v>
      </c>
      <c r="BK139" s="223">
        <f>SUM(BK140:BK147)</f>
        <v>0</v>
      </c>
    </row>
    <row r="140" s="2" customFormat="1" ht="24.15" customHeight="1">
      <c r="A140" s="38"/>
      <c r="B140" s="39"/>
      <c r="C140" s="226" t="s">
        <v>168</v>
      </c>
      <c r="D140" s="226" t="s">
        <v>164</v>
      </c>
      <c r="E140" s="227" t="s">
        <v>2601</v>
      </c>
      <c r="F140" s="228" t="s">
        <v>2602</v>
      </c>
      <c r="G140" s="229" t="s">
        <v>167</v>
      </c>
      <c r="H140" s="230">
        <v>88.5</v>
      </c>
      <c r="I140" s="231"/>
      <c r="J140" s="232">
        <f>ROUND(I140*H140,2)</f>
        <v>0</v>
      </c>
      <c r="K140" s="233"/>
      <c r="L140" s="44"/>
      <c r="M140" s="234" t="s">
        <v>1</v>
      </c>
      <c r="N140" s="235" t="s">
        <v>43</v>
      </c>
      <c r="O140" s="91"/>
      <c r="P140" s="236">
        <f>O140*H140</f>
        <v>0</v>
      </c>
      <c r="Q140" s="236">
        <v>0.00012999999999999999</v>
      </c>
      <c r="R140" s="236">
        <f>Q140*H140</f>
        <v>0.011505</v>
      </c>
      <c r="S140" s="236">
        <v>0</v>
      </c>
      <c r="T140" s="236">
        <f>S140*H140</f>
        <v>0</v>
      </c>
      <c r="U140" s="23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168</v>
      </c>
      <c r="AT140" s="238" t="s">
        <v>164</v>
      </c>
      <c r="AU140" s="238" t="s">
        <v>88</v>
      </c>
      <c r="AY140" s="17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86</v>
      </c>
      <c r="BK140" s="239">
        <f>ROUND(I140*H140,2)</f>
        <v>0</v>
      </c>
      <c r="BL140" s="17" t="s">
        <v>168</v>
      </c>
      <c r="BM140" s="238" t="s">
        <v>2603</v>
      </c>
    </row>
    <row r="141" s="13" customFormat="1">
      <c r="A141" s="13"/>
      <c r="B141" s="240"/>
      <c r="C141" s="241"/>
      <c r="D141" s="242" t="s">
        <v>178</v>
      </c>
      <c r="E141" s="243" t="s">
        <v>1</v>
      </c>
      <c r="F141" s="244" t="s">
        <v>2604</v>
      </c>
      <c r="G141" s="241"/>
      <c r="H141" s="245">
        <v>88.5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49"/>
      <c r="U141" s="250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178</v>
      </c>
      <c r="AU141" s="251" t="s">
        <v>88</v>
      </c>
      <c r="AV141" s="13" t="s">
        <v>88</v>
      </c>
      <c r="AW141" s="13" t="s">
        <v>34</v>
      </c>
      <c r="AX141" s="13" t="s">
        <v>86</v>
      </c>
      <c r="AY141" s="251" t="s">
        <v>162</v>
      </c>
    </row>
    <row r="142" s="2" customFormat="1" ht="24.15" customHeight="1">
      <c r="A142" s="38"/>
      <c r="B142" s="39"/>
      <c r="C142" s="226" t="s">
        <v>184</v>
      </c>
      <c r="D142" s="226" t="s">
        <v>164</v>
      </c>
      <c r="E142" s="227" t="s">
        <v>1704</v>
      </c>
      <c r="F142" s="228" t="s">
        <v>1705</v>
      </c>
      <c r="G142" s="229" t="s">
        <v>167</v>
      </c>
      <c r="H142" s="230">
        <v>88.5</v>
      </c>
      <c r="I142" s="231"/>
      <c r="J142" s="232">
        <f>ROUND(I142*H142,2)</f>
        <v>0</v>
      </c>
      <c r="K142" s="233"/>
      <c r="L142" s="44"/>
      <c r="M142" s="234" t="s">
        <v>1</v>
      </c>
      <c r="N142" s="235" t="s">
        <v>43</v>
      </c>
      <c r="O142" s="91"/>
      <c r="P142" s="236">
        <f>O142*H142</f>
        <v>0</v>
      </c>
      <c r="Q142" s="236">
        <v>4.0000000000000003E-05</v>
      </c>
      <c r="R142" s="236">
        <f>Q142*H142</f>
        <v>0.0035400000000000002</v>
      </c>
      <c r="S142" s="236">
        <v>0</v>
      </c>
      <c r="T142" s="236">
        <f>S142*H142</f>
        <v>0</v>
      </c>
      <c r="U142" s="23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168</v>
      </c>
      <c r="AT142" s="238" t="s">
        <v>164</v>
      </c>
      <c r="AU142" s="238" t="s">
        <v>88</v>
      </c>
      <c r="AY142" s="17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86</v>
      </c>
      <c r="BK142" s="239">
        <f>ROUND(I142*H142,2)</f>
        <v>0</v>
      </c>
      <c r="BL142" s="17" t="s">
        <v>168</v>
      </c>
      <c r="BM142" s="238" t="s">
        <v>2605</v>
      </c>
    </row>
    <row r="143" s="2" customFormat="1" ht="24.15" customHeight="1">
      <c r="A143" s="38"/>
      <c r="B143" s="39"/>
      <c r="C143" s="226" t="s">
        <v>189</v>
      </c>
      <c r="D143" s="226" t="s">
        <v>164</v>
      </c>
      <c r="E143" s="227" t="s">
        <v>2606</v>
      </c>
      <c r="F143" s="228" t="s">
        <v>2607</v>
      </c>
      <c r="G143" s="229" t="s">
        <v>167</v>
      </c>
      <c r="H143" s="230">
        <v>88.5</v>
      </c>
      <c r="I143" s="231"/>
      <c r="J143" s="232">
        <f>ROUND(I143*H143,2)</f>
        <v>0</v>
      </c>
      <c r="K143" s="233"/>
      <c r="L143" s="44"/>
      <c r="M143" s="234" t="s">
        <v>1</v>
      </c>
      <c r="N143" s="235" t="s">
        <v>43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0.050000000000000003</v>
      </c>
      <c r="T143" s="236">
        <f>S143*H143</f>
        <v>4.4249999999999998</v>
      </c>
      <c r="U143" s="23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168</v>
      </c>
      <c r="AT143" s="238" t="s">
        <v>164</v>
      </c>
      <c r="AU143" s="238" t="s">
        <v>88</v>
      </c>
      <c r="AY143" s="17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86</v>
      </c>
      <c r="BK143" s="239">
        <f>ROUND(I143*H143,2)</f>
        <v>0</v>
      </c>
      <c r="BL143" s="17" t="s">
        <v>168</v>
      </c>
      <c r="BM143" s="238" t="s">
        <v>2608</v>
      </c>
    </row>
    <row r="144" s="2" customFormat="1" ht="24.15" customHeight="1">
      <c r="A144" s="38"/>
      <c r="B144" s="39"/>
      <c r="C144" s="226" t="s">
        <v>194</v>
      </c>
      <c r="D144" s="226" t="s">
        <v>164</v>
      </c>
      <c r="E144" s="227" t="s">
        <v>2609</v>
      </c>
      <c r="F144" s="228" t="s">
        <v>2610</v>
      </c>
      <c r="G144" s="229" t="s">
        <v>167</v>
      </c>
      <c r="H144" s="230">
        <v>225.30000000000001</v>
      </c>
      <c r="I144" s="231"/>
      <c r="J144" s="232">
        <f>ROUND(I144*H144,2)</f>
        <v>0</v>
      </c>
      <c r="K144" s="233"/>
      <c r="L144" s="44"/>
      <c r="M144" s="234" t="s">
        <v>1</v>
      </c>
      <c r="N144" s="235" t="s">
        <v>43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0.045999999999999999</v>
      </c>
      <c r="T144" s="236">
        <f>S144*H144</f>
        <v>10.363800000000001</v>
      </c>
      <c r="U144" s="23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168</v>
      </c>
      <c r="AT144" s="238" t="s">
        <v>164</v>
      </c>
      <c r="AU144" s="238" t="s">
        <v>88</v>
      </c>
      <c r="AY144" s="17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86</v>
      </c>
      <c r="BK144" s="239">
        <f>ROUND(I144*H144,2)</f>
        <v>0</v>
      </c>
      <c r="BL144" s="17" t="s">
        <v>168</v>
      </c>
      <c r="BM144" s="238" t="s">
        <v>2611</v>
      </c>
    </row>
    <row r="145" s="13" customFormat="1">
      <c r="A145" s="13"/>
      <c r="B145" s="240"/>
      <c r="C145" s="241"/>
      <c r="D145" s="242" t="s">
        <v>178</v>
      </c>
      <c r="E145" s="243" t="s">
        <v>1</v>
      </c>
      <c r="F145" s="244" t="s">
        <v>2612</v>
      </c>
      <c r="G145" s="241"/>
      <c r="H145" s="245">
        <v>225.30000000000001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49"/>
      <c r="U145" s="250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178</v>
      </c>
      <c r="AU145" s="251" t="s">
        <v>88</v>
      </c>
      <c r="AV145" s="13" t="s">
        <v>88</v>
      </c>
      <c r="AW145" s="13" t="s">
        <v>34</v>
      </c>
      <c r="AX145" s="13" t="s">
        <v>86</v>
      </c>
      <c r="AY145" s="251" t="s">
        <v>162</v>
      </c>
    </row>
    <row r="146" s="2" customFormat="1" ht="24.15" customHeight="1">
      <c r="A146" s="38"/>
      <c r="B146" s="39"/>
      <c r="C146" s="226" t="s">
        <v>198</v>
      </c>
      <c r="D146" s="226" t="s">
        <v>164</v>
      </c>
      <c r="E146" s="227" t="s">
        <v>2613</v>
      </c>
      <c r="F146" s="228" t="s">
        <v>2614</v>
      </c>
      <c r="G146" s="229" t="s">
        <v>303</v>
      </c>
      <c r="H146" s="230">
        <v>1</v>
      </c>
      <c r="I146" s="231"/>
      <c r="J146" s="232">
        <f>ROUND(I146*H146,2)</f>
        <v>0</v>
      </c>
      <c r="K146" s="233"/>
      <c r="L146" s="44"/>
      <c r="M146" s="234" t="s">
        <v>1</v>
      </c>
      <c r="N146" s="235" t="s">
        <v>43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0.068000000000000005</v>
      </c>
      <c r="T146" s="236">
        <f>S146*H146</f>
        <v>0.068000000000000005</v>
      </c>
      <c r="U146" s="23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168</v>
      </c>
      <c r="AT146" s="238" t="s">
        <v>164</v>
      </c>
      <c r="AU146" s="238" t="s">
        <v>88</v>
      </c>
      <c r="AY146" s="17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86</v>
      </c>
      <c r="BK146" s="239">
        <f>ROUND(I146*H146,2)</f>
        <v>0</v>
      </c>
      <c r="BL146" s="17" t="s">
        <v>168</v>
      </c>
      <c r="BM146" s="238" t="s">
        <v>2615</v>
      </c>
    </row>
    <row r="147" s="2" customFormat="1" ht="24.15" customHeight="1">
      <c r="A147" s="38"/>
      <c r="B147" s="39"/>
      <c r="C147" s="226" t="s">
        <v>202</v>
      </c>
      <c r="D147" s="226" t="s">
        <v>164</v>
      </c>
      <c r="E147" s="227" t="s">
        <v>472</v>
      </c>
      <c r="F147" s="228" t="s">
        <v>473</v>
      </c>
      <c r="G147" s="229" t="s">
        <v>176</v>
      </c>
      <c r="H147" s="230">
        <v>15</v>
      </c>
      <c r="I147" s="231"/>
      <c r="J147" s="232">
        <f>ROUND(I147*H147,2)</f>
        <v>0</v>
      </c>
      <c r="K147" s="233"/>
      <c r="L147" s="44"/>
      <c r="M147" s="234" t="s">
        <v>1</v>
      </c>
      <c r="N147" s="235" t="s">
        <v>43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6">
        <f>S147*H147</f>
        <v>0</v>
      </c>
      <c r="U147" s="23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168</v>
      </c>
      <c r="AT147" s="238" t="s">
        <v>164</v>
      </c>
      <c r="AU147" s="238" t="s">
        <v>88</v>
      </c>
      <c r="AY147" s="17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86</v>
      </c>
      <c r="BK147" s="239">
        <f>ROUND(I147*H147,2)</f>
        <v>0</v>
      </c>
      <c r="BL147" s="17" t="s">
        <v>168</v>
      </c>
      <c r="BM147" s="238" t="s">
        <v>2616</v>
      </c>
    </row>
    <row r="148" s="12" customFormat="1" ht="22.8" customHeight="1">
      <c r="A148" s="12"/>
      <c r="B148" s="210"/>
      <c r="C148" s="211"/>
      <c r="D148" s="212" t="s">
        <v>77</v>
      </c>
      <c r="E148" s="224" t="s">
        <v>321</v>
      </c>
      <c r="F148" s="224" t="s">
        <v>322</v>
      </c>
      <c r="G148" s="211"/>
      <c r="H148" s="211"/>
      <c r="I148" s="214"/>
      <c r="J148" s="225">
        <f>BK148</f>
        <v>0</v>
      </c>
      <c r="K148" s="211"/>
      <c r="L148" s="216"/>
      <c r="M148" s="217"/>
      <c r="N148" s="218"/>
      <c r="O148" s="218"/>
      <c r="P148" s="219">
        <f>SUM(P149:P155)</f>
        <v>0</v>
      </c>
      <c r="Q148" s="218"/>
      <c r="R148" s="219">
        <f>SUM(R149:R155)</f>
        <v>0</v>
      </c>
      <c r="S148" s="218"/>
      <c r="T148" s="219">
        <f>SUM(T149:T155)</f>
        <v>0</v>
      </c>
      <c r="U148" s="220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1" t="s">
        <v>86</v>
      </c>
      <c r="AT148" s="222" t="s">
        <v>77</v>
      </c>
      <c r="AU148" s="222" t="s">
        <v>86</v>
      </c>
      <c r="AY148" s="221" t="s">
        <v>162</v>
      </c>
      <c r="BK148" s="223">
        <f>SUM(BK149:BK155)</f>
        <v>0</v>
      </c>
    </row>
    <row r="149" s="2" customFormat="1" ht="24.15" customHeight="1">
      <c r="A149" s="38"/>
      <c r="B149" s="39"/>
      <c r="C149" s="226" t="s">
        <v>208</v>
      </c>
      <c r="D149" s="226" t="s">
        <v>164</v>
      </c>
      <c r="E149" s="227" t="s">
        <v>2196</v>
      </c>
      <c r="F149" s="228" t="s">
        <v>2197</v>
      </c>
      <c r="G149" s="229" t="s">
        <v>205</v>
      </c>
      <c r="H149" s="230">
        <v>14.892</v>
      </c>
      <c r="I149" s="231"/>
      <c r="J149" s="232">
        <f>ROUND(I149*H149,2)</f>
        <v>0</v>
      </c>
      <c r="K149" s="233"/>
      <c r="L149" s="44"/>
      <c r="M149" s="234" t="s">
        <v>1</v>
      </c>
      <c r="N149" s="235" t="s">
        <v>43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6">
        <f>S149*H149</f>
        <v>0</v>
      </c>
      <c r="U149" s="23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168</v>
      </c>
      <c r="AT149" s="238" t="s">
        <v>164</v>
      </c>
      <c r="AU149" s="238" t="s">
        <v>88</v>
      </c>
      <c r="AY149" s="17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86</v>
      </c>
      <c r="BK149" s="239">
        <f>ROUND(I149*H149,2)</f>
        <v>0</v>
      </c>
      <c r="BL149" s="17" t="s">
        <v>168</v>
      </c>
      <c r="BM149" s="238" t="s">
        <v>2617</v>
      </c>
    </row>
    <row r="150" s="2" customFormat="1" ht="24.15" customHeight="1">
      <c r="A150" s="38"/>
      <c r="B150" s="39"/>
      <c r="C150" s="226" t="s">
        <v>213</v>
      </c>
      <c r="D150" s="226" t="s">
        <v>164</v>
      </c>
      <c r="E150" s="227" t="s">
        <v>487</v>
      </c>
      <c r="F150" s="228" t="s">
        <v>488</v>
      </c>
      <c r="G150" s="229" t="s">
        <v>205</v>
      </c>
      <c r="H150" s="230">
        <v>14.892</v>
      </c>
      <c r="I150" s="231"/>
      <c r="J150" s="232">
        <f>ROUND(I150*H150,2)</f>
        <v>0</v>
      </c>
      <c r="K150" s="233"/>
      <c r="L150" s="44"/>
      <c r="M150" s="234" t="s">
        <v>1</v>
      </c>
      <c r="N150" s="235" t="s">
        <v>43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6">
        <f>S150*H150</f>
        <v>0</v>
      </c>
      <c r="U150" s="23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168</v>
      </c>
      <c r="AT150" s="238" t="s">
        <v>164</v>
      </c>
      <c r="AU150" s="238" t="s">
        <v>88</v>
      </c>
      <c r="AY150" s="17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86</v>
      </c>
      <c r="BK150" s="239">
        <f>ROUND(I150*H150,2)</f>
        <v>0</v>
      </c>
      <c r="BL150" s="17" t="s">
        <v>168</v>
      </c>
      <c r="BM150" s="238" t="s">
        <v>2618</v>
      </c>
    </row>
    <row r="151" s="2" customFormat="1" ht="24.15" customHeight="1">
      <c r="A151" s="38"/>
      <c r="B151" s="39"/>
      <c r="C151" s="226" t="s">
        <v>217</v>
      </c>
      <c r="D151" s="226" t="s">
        <v>164</v>
      </c>
      <c r="E151" s="227" t="s">
        <v>490</v>
      </c>
      <c r="F151" s="228" t="s">
        <v>491</v>
      </c>
      <c r="G151" s="229" t="s">
        <v>205</v>
      </c>
      <c r="H151" s="230">
        <v>282.94799999999998</v>
      </c>
      <c r="I151" s="231"/>
      <c r="J151" s="232">
        <f>ROUND(I151*H151,2)</f>
        <v>0</v>
      </c>
      <c r="K151" s="233"/>
      <c r="L151" s="44"/>
      <c r="M151" s="234" t="s">
        <v>1</v>
      </c>
      <c r="N151" s="235" t="s">
        <v>43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6">
        <f>S151*H151</f>
        <v>0</v>
      </c>
      <c r="U151" s="23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168</v>
      </c>
      <c r="AT151" s="238" t="s">
        <v>164</v>
      </c>
      <c r="AU151" s="238" t="s">
        <v>88</v>
      </c>
      <c r="AY151" s="17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86</v>
      </c>
      <c r="BK151" s="239">
        <f>ROUND(I151*H151,2)</f>
        <v>0</v>
      </c>
      <c r="BL151" s="17" t="s">
        <v>168</v>
      </c>
      <c r="BM151" s="238" t="s">
        <v>2619</v>
      </c>
    </row>
    <row r="152" s="13" customFormat="1">
      <c r="A152" s="13"/>
      <c r="B152" s="240"/>
      <c r="C152" s="241"/>
      <c r="D152" s="242" t="s">
        <v>178</v>
      </c>
      <c r="E152" s="241"/>
      <c r="F152" s="244" t="s">
        <v>2620</v>
      </c>
      <c r="G152" s="241"/>
      <c r="H152" s="245">
        <v>282.94799999999998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49"/>
      <c r="U152" s="25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178</v>
      </c>
      <c r="AU152" s="251" t="s">
        <v>88</v>
      </c>
      <c r="AV152" s="13" t="s">
        <v>88</v>
      </c>
      <c r="AW152" s="13" t="s">
        <v>4</v>
      </c>
      <c r="AX152" s="13" t="s">
        <v>86</v>
      </c>
      <c r="AY152" s="251" t="s">
        <v>162</v>
      </c>
    </row>
    <row r="153" s="2" customFormat="1" ht="24.15" customHeight="1">
      <c r="A153" s="38"/>
      <c r="B153" s="39"/>
      <c r="C153" s="226" t="s">
        <v>223</v>
      </c>
      <c r="D153" s="226" t="s">
        <v>164</v>
      </c>
      <c r="E153" s="227" t="s">
        <v>343</v>
      </c>
      <c r="F153" s="228" t="s">
        <v>344</v>
      </c>
      <c r="G153" s="229" t="s">
        <v>205</v>
      </c>
      <c r="H153" s="230">
        <v>4.5259999999999998</v>
      </c>
      <c r="I153" s="231"/>
      <c r="J153" s="232">
        <f>ROUND(I153*H153,2)</f>
        <v>0</v>
      </c>
      <c r="K153" s="233"/>
      <c r="L153" s="44"/>
      <c r="M153" s="234" t="s">
        <v>1</v>
      </c>
      <c r="N153" s="235" t="s">
        <v>43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6">
        <f>S153*H153</f>
        <v>0</v>
      </c>
      <c r="U153" s="23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168</v>
      </c>
      <c r="AT153" s="238" t="s">
        <v>164</v>
      </c>
      <c r="AU153" s="238" t="s">
        <v>88</v>
      </c>
      <c r="AY153" s="17" t="s">
        <v>162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86</v>
      </c>
      <c r="BK153" s="239">
        <f>ROUND(I153*H153,2)</f>
        <v>0</v>
      </c>
      <c r="BL153" s="17" t="s">
        <v>168</v>
      </c>
      <c r="BM153" s="238" t="s">
        <v>2621</v>
      </c>
    </row>
    <row r="154" s="13" customFormat="1">
      <c r="A154" s="13"/>
      <c r="B154" s="240"/>
      <c r="C154" s="241"/>
      <c r="D154" s="242" t="s">
        <v>178</v>
      </c>
      <c r="E154" s="243" t="s">
        <v>1</v>
      </c>
      <c r="F154" s="244" t="s">
        <v>2622</v>
      </c>
      <c r="G154" s="241"/>
      <c r="H154" s="245">
        <v>4.5259999999999998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49"/>
      <c r="U154" s="250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178</v>
      </c>
      <c r="AU154" s="251" t="s">
        <v>88</v>
      </c>
      <c r="AV154" s="13" t="s">
        <v>88</v>
      </c>
      <c r="AW154" s="13" t="s">
        <v>34</v>
      </c>
      <c r="AX154" s="13" t="s">
        <v>86</v>
      </c>
      <c r="AY154" s="251" t="s">
        <v>162</v>
      </c>
    </row>
    <row r="155" s="2" customFormat="1" ht="24.15" customHeight="1">
      <c r="A155" s="38"/>
      <c r="B155" s="39"/>
      <c r="C155" s="226" t="s">
        <v>227</v>
      </c>
      <c r="D155" s="226" t="s">
        <v>164</v>
      </c>
      <c r="E155" s="227" t="s">
        <v>2205</v>
      </c>
      <c r="F155" s="228" t="s">
        <v>2206</v>
      </c>
      <c r="G155" s="229" t="s">
        <v>205</v>
      </c>
      <c r="H155" s="230">
        <v>10.364000000000001</v>
      </c>
      <c r="I155" s="231"/>
      <c r="J155" s="232">
        <f>ROUND(I155*H155,2)</f>
        <v>0</v>
      </c>
      <c r="K155" s="233"/>
      <c r="L155" s="44"/>
      <c r="M155" s="234" t="s">
        <v>1</v>
      </c>
      <c r="N155" s="235" t="s">
        <v>43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6">
        <f>S155*H155</f>
        <v>0</v>
      </c>
      <c r="U155" s="23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168</v>
      </c>
      <c r="AT155" s="238" t="s">
        <v>164</v>
      </c>
      <c r="AU155" s="238" t="s">
        <v>88</v>
      </c>
      <c r="AY155" s="17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86</v>
      </c>
      <c r="BK155" s="239">
        <f>ROUND(I155*H155,2)</f>
        <v>0</v>
      </c>
      <c r="BL155" s="17" t="s">
        <v>168</v>
      </c>
      <c r="BM155" s="238" t="s">
        <v>2623</v>
      </c>
    </row>
    <row r="156" s="12" customFormat="1" ht="22.8" customHeight="1">
      <c r="A156" s="12"/>
      <c r="B156" s="210"/>
      <c r="C156" s="211"/>
      <c r="D156" s="212" t="s">
        <v>77</v>
      </c>
      <c r="E156" s="224" t="s">
        <v>371</v>
      </c>
      <c r="F156" s="224" t="s">
        <v>372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P157</f>
        <v>0</v>
      </c>
      <c r="Q156" s="218"/>
      <c r="R156" s="219">
        <f>R157</f>
        <v>0</v>
      </c>
      <c r="S156" s="218"/>
      <c r="T156" s="219">
        <f>T157</f>
        <v>0</v>
      </c>
      <c r="U156" s="220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86</v>
      </c>
      <c r="AT156" s="222" t="s">
        <v>77</v>
      </c>
      <c r="AU156" s="222" t="s">
        <v>86</v>
      </c>
      <c r="AY156" s="221" t="s">
        <v>162</v>
      </c>
      <c r="BK156" s="223">
        <f>BK157</f>
        <v>0</v>
      </c>
    </row>
    <row r="157" s="2" customFormat="1" ht="14.4" customHeight="1">
      <c r="A157" s="38"/>
      <c r="B157" s="39"/>
      <c r="C157" s="226" t="s">
        <v>8</v>
      </c>
      <c r="D157" s="226" t="s">
        <v>164</v>
      </c>
      <c r="E157" s="227" t="s">
        <v>773</v>
      </c>
      <c r="F157" s="228" t="s">
        <v>774</v>
      </c>
      <c r="G157" s="229" t="s">
        <v>205</v>
      </c>
      <c r="H157" s="230">
        <v>2.3210000000000002</v>
      </c>
      <c r="I157" s="231"/>
      <c r="J157" s="232">
        <f>ROUND(I157*H157,2)</f>
        <v>0</v>
      </c>
      <c r="K157" s="233"/>
      <c r="L157" s="44"/>
      <c r="M157" s="234" t="s">
        <v>1</v>
      </c>
      <c r="N157" s="235" t="s">
        <v>43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6">
        <f>S157*H157</f>
        <v>0</v>
      </c>
      <c r="U157" s="23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168</v>
      </c>
      <c r="AT157" s="238" t="s">
        <v>164</v>
      </c>
      <c r="AU157" s="238" t="s">
        <v>88</v>
      </c>
      <c r="AY157" s="17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86</v>
      </c>
      <c r="BK157" s="239">
        <f>ROUND(I157*H157,2)</f>
        <v>0</v>
      </c>
      <c r="BL157" s="17" t="s">
        <v>168</v>
      </c>
      <c r="BM157" s="238" t="s">
        <v>2624</v>
      </c>
    </row>
    <row r="158" s="12" customFormat="1" ht="25.92" customHeight="1">
      <c r="A158" s="12"/>
      <c r="B158" s="210"/>
      <c r="C158" s="211"/>
      <c r="D158" s="212" t="s">
        <v>77</v>
      </c>
      <c r="E158" s="213" t="s">
        <v>382</v>
      </c>
      <c r="F158" s="213" t="s">
        <v>383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P159+P164+P171+P180+P183+P187</f>
        <v>0</v>
      </c>
      <c r="Q158" s="218"/>
      <c r="R158" s="219">
        <f>R159+R164+R171+R180+R183+R187</f>
        <v>0.27154</v>
      </c>
      <c r="S158" s="218"/>
      <c r="T158" s="219">
        <f>T159+T164+T171+T180+T183+T187</f>
        <v>0.034930000000000003</v>
      </c>
      <c r="U158" s="220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88</v>
      </c>
      <c r="AT158" s="222" t="s">
        <v>77</v>
      </c>
      <c r="AU158" s="222" t="s">
        <v>78</v>
      </c>
      <c r="AY158" s="221" t="s">
        <v>162</v>
      </c>
      <c r="BK158" s="223">
        <f>BK159+BK164+BK171+BK180+BK183+BK187</f>
        <v>0</v>
      </c>
    </row>
    <row r="159" s="12" customFormat="1" ht="22.8" customHeight="1">
      <c r="A159" s="12"/>
      <c r="B159" s="210"/>
      <c r="C159" s="211"/>
      <c r="D159" s="212" t="s">
        <v>77</v>
      </c>
      <c r="E159" s="224" t="s">
        <v>1795</v>
      </c>
      <c r="F159" s="224" t="s">
        <v>1796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SUM(P160:P163)</f>
        <v>0</v>
      </c>
      <c r="Q159" s="218"/>
      <c r="R159" s="219">
        <f>SUM(R160:R163)</f>
        <v>0.00109</v>
      </c>
      <c r="S159" s="218"/>
      <c r="T159" s="219">
        <f>SUM(T160:T163)</f>
        <v>0.03065</v>
      </c>
      <c r="U159" s="220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88</v>
      </c>
      <c r="AT159" s="222" t="s">
        <v>77</v>
      </c>
      <c r="AU159" s="222" t="s">
        <v>86</v>
      </c>
      <c r="AY159" s="221" t="s">
        <v>162</v>
      </c>
      <c r="BK159" s="223">
        <f>SUM(BK160:BK163)</f>
        <v>0</v>
      </c>
    </row>
    <row r="160" s="2" customFormat="1" ht="24.15" customHeight="1">
      <c r="A160" s="38"/>
      <c r="B160" s="39"/>
      <c r="C160" s="226" t="s">
        <v>238</v>
      </c>
      <c r="D160" s="226" t="s">
        <v>164</v>
      </c>
      <c r="E160" s="227" t="s">
        <v>1797</v>
      </c>
      <c r="F160" s="228" t="s">
        <v>2241</v>
      </c>
      <c r="G160" s="229" t="s">
        <v>303</v>
      </c>
      <c r="H160" s="230">
        <v>1</v>
      </c>
      <c r="I160" s="231"/>
      <c r="J160" s="232">
        <f>ROUND(I160*H160,2)</f>
        <v>0</v>
      </c>
      <c r="K160" s="233"/>
      <c r="L160" s="44"/>
      <c r="M160" s="234" t="s">
        <v>1</v>
      </c>
      <c r="N160" s="235" t="s">
        <v>43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0.03065</v>
      </c>
      <c r="T160" s="236">
        <f>S160*H160</f>
        <v>0.03065</v>
      </c>
      <c r="U160" s="23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238</v>
      </c>
      <c r="AT160" s="238" t="s">
        <v>164</v>
      </c>
      <c r="AU160" s="238" t="s">
        <v>88</v>
      </c>
      <c r="AY160" s="17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86</v>
      </c>
      <c r="BK160" s="239">
        <f>ROUND(I160*H160,2)</f>
        <v>0</v>
      </c>
      <c r="BL160" s="17" t="s">
        <v>238</v>
      </c>
      <c r="BM160" s="238" t="s">
        <v>2625</v>
      </c>
    </row>
    <row r="161" s="2" customFormat="1" ht="49.05" customHeight="1">
      <c r="A161" s="38"/>
      <c r="B161" s="39"/>
      <c r="C161" s="226" t="s">
        <v>243</v>
      </c>
      <c r="D161" s="226" t="s">
        <v>164</v>
      </c>
      <c r="E161" s="227" t="s">
        <v>1806</v>
      </c>
      <c r="F161" s="228" t="s">
        <v>2626</v>
      </c>
      <c r="G161" s="229" t="s">
        <v>445</v>
      </c>
      <c r="H161" s="230">
        <v>1</v>
      </c>
      <c r="I161" s="231"/>
      <c r="J161" s="232">
        <f>ROUND(I161*H161,2)</f>
        <v>0</v>
      </c>
      <c r="K161" s="233"/>
      <c r="L161" s="44"/>
      <c r="M161" s="234" t="s">
        <v>1</v>
      </c>
      <c r="N161" s="235" t="s">
        <v>43</v>
      </c>
      <c r="O161" s="91"/>
      <c r="P161" s="236">
        <f>O161*H161</f>
        <v>0</v>
      </c>
      <c r="Q161" s="236">
        <v>0.00109</v>
      </c>
      <c r="R161" s="236">
        <f>Q161*H161</f>
        <v>0.00109</v>
      </c>
      <c r="S161" s="236">
        <v>0</v>
      </c>
      <c r="T161" s="236">
        <f>S161*H161</f>
        <v>0</v>
      </c>
      <c r="U161" s="23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238</v>
      </c>
      <c r="AT161" s="238" t="s">
        <v>164</v>
      </c>
      <c r="AU161" s="238" t="s">
        <v>88</v>
      </c>
      <c r="AY161" s="17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86</v>
      </c>
      <c r="BK161" s="239">
        <f>ROUND(I161*H161,2)</f>
        <v>0</v>
      </c>
      <c r="BL161" s="17" t="s">
        <v>238</v>
      </c>
      <c r="BM161" s="238" t="s">
        <v>2627</v>
      </c>
    </row>
    <row r="162" s="2" customFormat="1">
      <c r="A162" s="38"/>
      <c r="B162" s="39"/>
      <c r="C162" s="40"/>
      <c r="D162" s="242" t="s">
        <v>340</v>
      </c>
      <c r="E162" s="40"/>
      <c r="F162" s="274" t="s">
        <v>2628</v>
      </c>
      <c r="G162" s="40"/>
      <c r="H162" s="40"/>
      <c r="I162" s="275"/>
      <c r="J162" s="40"/>
      <c r="K162" s="40"/>
      <c r="L162" s="44"/>
      <c r="M162" s="276"/>
      <c r="N162" s="277"/>
      <c r="O162" s="91"/>
      <c r="P162" s="91"/>
      <c r="Q162" s="91"/>
      <c r="R162" s="91"/>
      <c r="S162" s="91"/>
      <c r="T162" s="91"/>
      <c r="U162" s="92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340</v>
      </c>
      <c r="AU162" s="17" t="s">
        <v>88</v>
      </c>
    </row>
    <row r="163" s="2" customFormat="1" ht="24.15" customHeight="1">
      <c r="A163" s="38"/>
      <c r="B163" s="39"/>
      <c r="C163" s="226" t="s">
        <v>248</v>
      </c>
      <c r="D163" s="226" t="s">
        <v>164</v>
      </c>
      <c r="E163" s="227" t="s">
        <v>1817</v>
      </c>
      <c r="F163" s="228" t="s">
        <v>1818</v>
      </c>
      <c r="G163" s="229" t="s">
        <v>414</v>
      </c>
      <c r="H163" s="278"/>
      <c r="I163" s="231"/>
      <c r="J163" s="232">
        <f>ROUND(I163*H163,2)</f>
        <v>0</v>
      </c>
      <c r="K163" s="233"/>
      <c r="L163" s="44"/>
      <c r="M163" s="234" t="s">
        <v>1</v>
      </c>
      <c r="N163" s="235" t="s">
        <v>43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6">
        <f>S163*H163</f>
        <v>0</v>
      </c>
      <c r="U163" s="23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238</v>
      </c>
      <c r="AT163" s="238" t="s">
        <v>164</v>
      </c>
      <c r="AU163" s="238" t="s">
        <v>88</v>
      </c>
      <c r="AY163" s="17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86</v>
      </c>
      <c r="BK163" s="239">
        <f>ROUND(I163*H163,2)</f>
        <v>0</v>
      </c>
      <c r="BL163" s="17" t="s">
        <v>238</v>
      </c>
      <c r="BM163" s="238" t="s">
        <v>2629</v>
      </c>
    </row>
    <row r="164" s="12" customFormat="1" ht="22.8" customHeight="1">
      <c r="A164" s="12"/>
      <c r="B164" s="210"/>
      <c r="C164" s="211"/>
      <c r="D164" s="212" t="s">
        <v>77</v>
      </c>
      <c r="E164" s="224" t="s">
        <v>1820</v>
      </c>
      <c r="F164" s="224" t="s">
        <v>1821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SUM(P165:P170)</f>
        <v>0</v>
      </c>
      <c r="Q164" s="218"/>
      <c r="R164" s="219">
        <f>SUM(R165:R170)</f>
        <v>0.00085000000000000006</v>
      </c>
      <c r="S164" s="218"/>
      <c r="T164" s="219">
        <f>SUM(T165:T170)</f>
        <v>0.0021299999999999999</v>
      </c>
      <c r="U164" s="220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88</v>
      </c>
      <c r="AT164" s="222" t="s">
        <v>77</v>
      </c>
      <c r="AU164" s="222" t="s">
        <v>86</v>
      </c>
      <c r="AY164" s="221" t="s">
        <v>162</v>
      </c>
      <c r="BK164" s="223">
        <f>SUM(BK165:BK170)</f>
        <v>0</v>
      </c>
    </row>
    <row r="165" s="2" customFormat="1" ht="14.4" customHeight="1">
      <c r="A165" s="38"/>
      <c r="B165" s="39"/>
      <c r="C165" s="226" t="s">
        <v>253</v>
      </c>
      <c r="D165" s="226" t="s">
        <v>164</v>
      </c>
      <c r="E165" s="227" t="s">
        <v>1822</v>
      </c>
      <c r="F165" s="228" t="s">
        <v>1823</v>
      </c>
      <c r="G165" s="229" t="s">
        <v>303</v>
      </c>
      <c r="H165" s="230">
        <v>1</v>
      </c>
      <c r="I165" s="231"/>
      <c r="J165" s="232">
        <f>ROUND(I165*H165,2)</f>
        <v>0</v>
      </c>
      <c r="K165" s="233"/>
      <c r="L165" s="44"/>
      <c r="M165" s="234" t="s">
        <v>1</v>
      </c>
      <c r="N165" s="235" t="s">
        <v>43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0.0021299999999999999</v>
      </c>
      <c r="T165" s="236">
        <f>S165*H165</f>
        <v>0.0021299999999999999</v>
      </c>
      <c r="U165" s="23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238</v>
      </c>
      <c r="AT165" s="238" t="s">
        <v>164</v>
      </c>
      <c r="AU165" s="238" t="s">
        <v>88</v>
      </c>
      <c r="AY165" s="17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86</v>
      </c>
      <c r="BK165" s="239">
        <f>ROUND(I165*H165,2)</f>
        <v>0</v>
      </c>
      <c r="BL165" s="17" t="s">
        <v>238</v>
      </c>
      <c r="BM165" s="238" t="s">
        <v>2630</v>
      </c>
    </row>
    <row r="166" s="2" customFormat="1">
      <c r="A166" s="38"/>
      <c r="B166" s="39"/>
      <c r="C166" s="40"/>
      <c r="D166" s="242" t="s">
        <v>340</v>
      </c>
      <c r="E166" s="40"/>
      <c r="F166" s="274" t="s">
        <v>1825</v>
      </c>
      <c r="G166" s="40"/>
      <c r="H166" s="40"/>
      <c r="I166" s="275"/>
      <c r="J166" s="40"/>
      <c r="K166" s="40"/>
      <c r="L166" s="44"/>
      <c r="M166" s="276"/>
      <c r="N166" s="277"/>
      <c r="O166" s="91"/>
      <c r="P166" s="91"/>
      <c r="Q166" s="91"/>
      <c r="R166" s="91"/>
      <c r="S166" s="91"/>
      <c r="T166" s="91"/>
      <c r="U166" s="92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340</v>
      </c>
      <c r="AU166" s="17" t="s">
        <v>88</v>
      </c>
    </row>
    <row r="167" s="2" customFormat="1" ht="14.4" customHeight="1">
      <c r="A167" s="38"/>
      <c r="B167" s="39"/>
      <c r="C167" s="226" t="s">
        <v>259</v>
      </c>
      <c r="D167" s="226" t="s">
        <v>164</v>
      </c>
      <c r="E167" s="227" t="s">
        <v>1826</v>
      </c>
      <c r="F167" s="228" t="s">
        <v>1827</v>
      </c>
      <c r="G167" s="229" t="s">
        <v>303</v>
      </c>
      <c r="H167" s="230">
        <v>1</v>
      </c>
      <c r="I167" s="231"/>
      <c r="J167" s="232">
        <f>ROUND(I167*H167,2)</f>
        <v>0</v>
      </c>
      <c r="K167" s="233"/>
      <c r="L167" s="44"/>
      <c r="M167" s="234" t="s">
        <v>1</v>
      </c>
      <c r="N167" s="235" t="s">
        <v>43</v>
      </c>
      <c r="O167" s="91"/>
      <c r="P167" s="236">
        <f>O167*H167</f>
        <v>0</v>
      </c>
      <c r="Q167" s="236">
        <v>0.00044999999999999999</v>
      </c>
      <c r="R167" s="236">
        <f>Q167*H167</f>
        <v>0.00044999999999999999</v>
      </c>
      <c r="S167" s="236">
        <v>0</v>
      </c>
      <c r="T167" s="236">
        <f>S167*H167</f>
        <v>0</v>
      </c>
      <c r="U167" s="23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238</v>
      </c>
      <c r="AT167" s="238" t="s">
        <v>164</v>
      </c>
      <c r="AU167" s="238" t="s">
        <v>88</v>
      </c>
      <c r="AY167" s="17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86</v>
      </c>
      <c r="BK167" s="239">
        <f>ROUND(I167*H167,2)</f>
        <v>0</v>
      </c>
      <c r="BL167" s="17" t="s">
        <v>238</v>
      </c>
      <c r="BM167" s="238" t="s">
        <v>2631</v>
      </c>
    </row>
    <row r="168" s="2" customFormat="1" ht="62.7" customHeight="1">
      <c r="A168" s="38"/>
      <c r="B168" s="39"/>
      <c r="C168" s="226" t="s">
        <v>7</v>
      </c>
      <c r="D168" s="226" t="s">
        <v>164</v>
      </c>
      <c r="E168" s="227" t="s">
        <v>1842</v>
      </c>
      <c r="F168" s="228" t="s">
        <v>2632</v>
      </c>
      <c r="G168" s="229" t="s">
        <v>445</v>
      </c>
      <c r="H168" s="230">
        <v>1</v>
      </c>
      <c r="I168" s="231"/>
      <c r="J168" s="232">
        <f>ROUND(I168*H168,2)</f>
        <v>0</v>
      </c>
      <c r="K168" s="233"/>
      <c r="L168" s="44"/>
      <c r="M168" s="234" t="s">
        <v>1</v>
      </c>
      <c r="N168" s="235" t="s">
        <v>43</v>
      </c>
      <c r="O168" s="91"/>
      <c r="P168" s="236">
        <f>O168*H168</f>
        <v>0</v>
      </c>
      <c r="Q168" s="236">
        <v>0.00040000000000000002</v>
      </c>
      <c r="R168" s="236">
        <f>Q168*H168</f>
        <v>0.00040000000000000002</v>
      </c>
      <c r="S168" s="236">
        <v>0</v>
      </c>
      <c r="T168" s="236">
        <f>S168*H168</f>
        <v>0</v>
      </c>
      <c r="U168" s="237" t="s">
        <v>1</v>
      </c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238</v>
      </c>
      <c r="AT168" s="238" t="s">
        <v>164</v>
      </c>
      <c r="AU168" s="238" t="s">
        <v>88</v>
      </c>
      <c r="AY168" s="17" t="s">
        <v>162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86</v>
      </c>
      <c r="BK168" s="239">
        <f>ROUND(I168*H168,2)</f>
        <v>0</v>
      </c>
      <c r="BL168" s="17" t="s">
        <v>238</v>
      </c>
      <c r="BM168" s="238" t="s">
        <v>2633</v>
      </c>
    </row>
    <row r="169" s="2" customFormat="1">
      <c r="A169" s="38"/>
      <c r="B169" s="39"/>
      <c r="C169" s="40"/>
      <c r="D169" s="242" t="s">
        <v>340</v>
      </c>
      <c r="E169" s="40"/>
      <c r="F169" s="274" t="s">
        <v>2634</v>
      </c>
      <c r="G169" s="40"/>
      <c r="H169" s="40"/>
      <c r="I169" s="275"/>
      <c r="J169" s="40"/>
      <c r="K169" s="40"/>
      <c r="L169" s="44"/>
      <c r="M169" s="276"/>
      <c r="N169" s="277"/>
      <c r="O169" s="91"/>
      <c r="P169" s="91"/>
      <c r="Q169" s="91"/>
      <c r="R169" s="91"/>
      <c r="S169" s="91"/>
      <c r="T169" s="91"/>
      <c r="U169" s="92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340</v>
      </c>
      <c r="AU169" s="17" t="s">
        <v>88</v>
      </c>
    </row>
    <row r="170" s="2" customFormat="1" ht="24.15" customHeight="1">
      <c r="A170" s="38"/>
      <c r="B170" s="39"/>
      <c r="C170" s="226" t="s">
        <v>269</v>
      </c>
      <c r="D170" s="226" t="s">
        <v>164</v>
      </c>
      <c r="E170" s="227" t="s">
        <v>1846</v>
      </c>
      <c r="F170" s="228" t="s">
        <v>1847</v>
      </c>
      <c r="G170" s="229" t="s">
        <v>414</v>
      </c>
      <c r="H170" s="278"/>
      <c r="I170" s="231"/>
      <c r="J170" s="232">
        <f>ROUND(I170*H170,2)</f>
        <v>0</v>
      </c>
      <c r="K170" s="233"/>
      <c r="L170" s="44"/>
      <c r="M170" s="234" t="s">
        <v>1</v>
      </c>
      <c r="N170" s="235" t="s">
        <v>43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6">
        <f>S170*H170</f>
        <v>0</v>
      </c>
      <c r="U170" s="237" t="s">
        <v>1</v>
      </c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238</v>
      </c>
      <c r="AT170" s="238" t="s">
        <v>164</v>
      </c>
      <c r="AU170" s="238" t="s">
        <v>88</v>
      </c>
      <c r="AY170" s="17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86</v>
      </c>
      <c r="BK170" s="239">
        <f>ROUND(I170*H170,2)</f>
        <v>0</v>
      </c>
      <c r="BL170" s="17" t="s">
        <v>238</v>
      </c>
      <c r="BM170" s="238" t="s">
        <v>2635</v>
      </c>
    </row>
    <row r="171" s="12" customFormat="1" ht="22.8" customHeight="1">
      <c r="A171" s="12"/>
      <c r="B171" s="210"/>
      <c r="C171" s="211"/>
      <c r="D171" s="212" t="s">
        <v>77</v>
      </c>
      <c r="E171" s="224" t="s">
        <v>2636</v>
      </c>
      <c r="F171" s="224" t="s">
        <v>2637</v>
      </c>
      <c r="G171" s="211"/>
      <c r="H171" s="211"/>
      <c r="I171" s="214"/>
      <c r="J171" s="225">
        <f>BK171</f>
        <v>0</v>
      </c>
      <c r="K171" s="211"/>
      <c r="L171" s="216"/>
      <c r="M171" s="217"/>
      <c r="N171" s="218"/>
      <c r="O171" s="218"/>
      <c r="P171" s="219">
        <f>SUM(P172:P179)</f>
        <v>0</v>
      </c>
      <c r="Q171" s="218"/>
      <c r="R171" s="219">
        <f>SUM(R172:R179)</f>
        <v>0.037429999999999998</v>
      </c>
      <c r="S171" s="218"/>
      <c r="T171" s="219">
        <f>SUM(T172:T179)</f>
        <v>0.00215</v>
      </c>
      <c r="U171" s="220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88</v>
      </c>
      <c r="AT171" s="222" t="s">
        <v>77</v>
      </c>
      <c r="AU171" s="222" t="s">
        <v>86</v>
      </c>
      <c r="AY171" s="221" t="s">
        <v>162</v>
      </c>
      <c r="BK171" s="223">
        <f>SUM(BK172:BK179)</f>
        <v>0</v>
      </c>
    </row>
    <row r="172" s="2" customFormat="1" ht="14.4" customHeight="1">
      <c r="A172" s="38"/>
      <c r="B172" s="39"/>
      <c r="C172" s="226" t="s">
        <v>274</v>
      </c>
      <c r="D172" s="226" t="s">
        <v>164</v>
      </c>
      <c r="E172" s="227" t="s">
        <v>2638</v>
      </c>
      <c r="F172" s="228" t="s">
        <v>2639</v>
      </c>
      <c r="G172" s="229" t="s">
        <v>303</v>
      </c>
      <c r="H172" s="230">
        <v>1</v>
      </c>
      <c r="I172" s="231"/>
      <c r="J172" s="232">
        <f>ROUND(I172*H172,2)</f>
        <v>0</v>
      </c>
      <c r="K172" s="233"/>
      <c r="L172" s="44"/>
      <c r="M172" s="234" t="s">
        <v>1</v>
      </c>
      <c r="N172" s="235" t="s">
        <v>43</v>
      </c>
      <c r="O172" s="91"/>
      <c r="P172" s="236">
        <f>O172*H172</f>
        <v>0</v>
      </c>
      <c r="Q172" s="236">
        <v>0.00011</v>
      </c>
      <c r="R172" s="236">
        <f>Q172*H172</f>
        <v>0.00011</v>
      </c>
      <c r="S172" s="236">
        <v>0.00215</v>
      </c>
      <c r="T172" s="236">
        <f>S172*H172</f>
        <v>0.00215</v>
      </c>
      <c r="U172" s="23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238</v>
      </c>
      <c r="AT172" s="238" t="s">
        <v>164</v>
      </c>
      <c r="AU172" s="238" t="s">
        <v>88</v>
      </c>
      <c r="AY172" s="17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86</v>
      </c>
      <c r="BK172" s="239">
        <f>ROUND(I172*H172,2)</f>
        <v>0</v>
      </c>
      <c r="BL172" s="17" t="s">
        <v>238</v>
      </c>
      <c r="BM172" s="238" t="s">
        <v>2640</v>
      </c>
    </row>
    <row r="173" s="2" customFormat="1" ht="24.15" customHeight="1">
      <c r="A173" s="38"/>
      <c r="B173" s="39"/>
      <c r="C173" s="226" t="s">
        <v>279</v>
      </c>
      <c r="D173" s="226" t="s">
        <v>164</v>
      </c>
      <c r="E173" s="227" t="s">
        <v>2641</v>
      </c>
      <c r="F173" s="228" t="s">
        <v>2642</v>
      </c>
      <c r="G173" s="229" t="s">
        <v>303</v>
      </c>
      <c r="H173" s="230">
        <v>1</v>
      </c>
      <c r="I173" s="231"/>
      <c r="J173" s="232">
        <f>ROUND(I173*H173,2)</f>
        <v>0</v>
      </c>
      <c r="K173" s="233"/>
      <c r="L173" s="44"/>
      <c r="M173" s="234" t="s">
        <v>1</v>
      </c>
      <c r="N173" s="235" t="s">
        <v>43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6">
        <f>S173*H173</f>
        <v>0</v>
      </c>
      <c r="U173" s="237" t="s">
        <v>1</v>
      </c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238</v>
      </c>
      <c r="AT173" s="238" t="s">
        <v>164</v>
      </c>
      <c r="AU173" s="238" t="s">
        <v>88</v>
      </c>
      <c r="AY173" s="17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86</v>
      </c>
      <c r="BK173" s="239">
        <f>ROUND(I173*H173,2)</f>
        <v>0</v>
      </c>
      <c r="BL173" s="17" t="s">
        <v>238</v>
      </c>
      <c r="BM173" s="238" t="s">
        <v>2643</v>
      </c>
    </row>
    <row r="174" s="2" customFormat="1" ht="14.4" customHeight="1">
      <c r="A174" s="38"/>
      <c r="B174" s="39"/>
      <c r="C174" s="226" t="s">
        <v>284</v>
      </c>
      <c r="D174" s="226" t="s">
        <v>164</v>
      </c>
      <c r="E174" s="227" t="s">
        <v>2644</v>
      </c>
      <c r="F174" s="228" t="s">
        <v>2645</v>
      </c>
      <c r="G174" s="229" t="s">
        <v>266</v>
      </c>
      <c r="H174" s="230">
        <v>25</v>
      </c>
      <c r="I174" s="231"/>
      <c r="J174" s="232">
        <f>ROUND(I174*H174,2)</f>
        <v>0</v>
      </c>
      <c r="K174" s="233"/>
      <c r="L174" s="44"/>
      <c r="M174" s="234" t="s">
        <v>1</v>
      </c>
      <c r="N174" s="235" t="s">
        <v>43</v>
      </c>
      <c r="O174" s="91"/>
      <c r="P174" s="236">
        <f>O174*H174</f>
        <v>0</v>
      </c>
      <c r="Q174" s="236">
        <v>0.00125</v>
      </c>
      <c r="R174" s="236">
        <f>Q174*H174</f>
        <v>0.03125</v>
      </c>
      <c r="S174" s="236">
        <v>0</v>
      </c>
      <c r="T174" s="236">
        <f>S174*H174</f>
        <v>0</v>
      </c>
      <c r="U174" s="23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238</v>
      </c>
      <c r="AT174" s="238" t="s">
        <v>164</v>
      </c>
      <c r="AU174" s="238" t="s">
        <v>88</v>
      </c>
      <c r="AY174" s="17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86</v>
      </c>
      <c r="BK174" s="239">
        <f>ROUND(I174*H174,2)</f>
        <v>0</v>
      </c>
      <c r="BL174" s="17" t="s">
        <v>238</v>
      </c>
      <c r="BM174" s="238" t="s">
        <v>2646</v>
      </c>
    </row>
    <row r="175" s="2" customFormat="1">
      <c r="A175" s="38"/>
      <c r="B175" s="39"/>
      <c r="C175" s="40"/>
      <c r="D175" s="242" t="s">
        <v>340</v>
      </c>
      <c r="E175" s="40"/>
      <c r="F175" s="274" t="s">
        <v>2647</v>
      </c>
      <c r="G175" s="40"/>
      <c r="H175" s="40"/>
      <c r="I175" s="275"/>
      <c r="J175" s="40"/>
      <c r="K175" s="40"/>
      <c r="L175" s="44"/>
      <c r="M175" s="276"/>
      <c r="N175" s="277"/>
      <c r="O175" s="91"/>
      <c r="P175" s="91"/>
      <c r="Q175" s="91"/>
      <c r="R175" s="91"/>
      <c r="S175" s="91"/>
      <c r="T175" s="91"/>
      <c r="U175" s="92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340</v>
      </c>
      <c r="AU175" s="17" t="s">
        <v>88</v>
      </c>
    </row>
    <row r="176" s="2" customFormat="1" ht="24.15" customHeight="1">
      <c r="A176" s="38"/>
      <c r="B176" s="39"/>
      <c r="C176" s="226" t="s">
        <v>289</v>
      </c>
      <c r="D176" s="226" t="s">
        <v>164</v>
      </c>
      <c r="E176" s="227" t="s">
        <v>2648</v>
      </c>
      <c r="F176" s="228" t="s">
        <v>2649</v>
      </c>
      <c r="G176" s="229" t="s">
        <v>445</v>
      </c>
      <c r="H176" s="230">
        <v>1</v>
      </c>
      <c r="I176" s="231"/>
      <c r="J176" s="232">
        <f>ROUND(I176*H176,2)</f>
        <v>0</v>
      </c>
      <c r="K176" s="233"/>
      <c r="L176" s="44"/>
      <c r="M176" s="234" t="s">
        <v>1</v>
      </c>
      <c r="N176" s="235" t="s">
        <v>43</v>
      </c>
      <c r="O176" s="91"/>
      <c r="P176" s="236">
        <f>O176*H176</f>
        <v>0</v>
      </c>
      <c r="Q176" s="236">
        <v>0.0052700000000000004</v>
      </c>
      <c r="R176" s="236">
        <f>Q176*H176</f>
        <v>0.0052700000000000004</v>
      </c>
      <c r="S176" s="236">
        <v>0</v>
      </c>
      <c r="T176" s="236">
        <f>S176*H176</f>
        <v>0</v>
      </c>
      <c r="U176" s="23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238</v>
      </c>
      <c r="AT176" s="238" t="s">
        <v>164</v>
      </c>
      <c r="AU176" s="238" t="s">
        <v>88</v>
      </c>
      <c r="AY176" s="17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86</v>
      </c>
      <c r="BK176" s="239">
        <f>ROUND(I176*H176,2)</f>
        <v>0</v>
      </c>
      <c r="BL176" s="17" t="s">
        <v>238</v>
      </c>
      <c r="BM176" s="238" t="s">
        <v>2650</v>
      </c>
    </row>
    <row r="177" s="2" customFormat="1" ht="14.4" customHeight="1">
      <c r="A177" s="38"/>
      <c r="B177" s="39"/>
      <c r="C177" s="226" t="s">
        <v>294</v>
      </c>
      <c r="D177" s="226" t="s">
        <v>164</v>
      </c>
      <c r="E177" s="227" t="s">
        <v>2323</v>
      </c>
      <c r="F177" s="228" t="s">
        <v>2324</v>
      </c>
      <c r="G177" s="229" t="s">
        <v>303</v>
      </c>
      <c r="H177" s="230">
        <v>1</v>
      </c>
      <c r="I177" s="231"/>
      <c r="J177" s="232">
        <f>ROUND(I177*H177,2)</f>
        <v>0</v>
      </c>
      <c r="K177" s="233"/>
      <c r="L177" s="44"/>
      <c r="M177" s="234" t="s">
        <v>1</v>
      </c>
      <c r="N177" s="235" t="s">
        <v>43</v>
      </c>
      <c r="O177" s="91"/>
      <c r="P177" s="236">
        <f>O177*H177</f>
        <v>0</v>
      </c>
      <c r="Q177" s="236">
        <v>0.00080000000000000004</v>
      </c>
      <c r="R177" s="236">
        <f>Q177*H177</f>
        <v>0.00080000000000000004</v>
      </c>
      <c r="S177" s="236">
        <v>0</v>
      </c>
      <c r="T177" s="236">
        <f>S177*H177</f>
        <v>0</v>
      </c>
      <c r="U177" s="23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238</v>
      </c>
      <c r="AT177" s="238" t="s">
        <v>164</v>
      </c>
      <c r="AU177" s="238" t="s">
        <v>88</v>
      </c>
      <c r="AY177" s="17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86</v>
      </c>
      <c r="BK177" s="239">
        <f>ROUND(I177*H177,2)</f>
        <v>0</v>
      </c>
      <c r="BL177" s="17" t="s">
        <v>238</v>
      </c>
      <c r="BM177" s="238" t="s">
        <v>2651</v>
      </c>
    </row>
    <row r="178" s="2" customFormat="1" ht="14.4" customHeight="1">
      <c r="A178" s="38"/>
      <c r="B178" s="39"/>
      <c r="C178" s="226" t="s">
        <v>300</v>
      </c>
      <c r="D178" s="226" t="s">
        <v>164</v>
      </c>
      <c r="E178" s="227" t="s">
        <v>2652</v>
      </c>
      <c r="F178" s="228" t="s">
        <v>2653</v>
      </c>
      <c r="G178" s="229" t="s">
        <v>303</v>
      </c>
      <c r="H178" s="230">
        <v>1</v>
      </c>
      <c r="I178" s="231"/>
      <c r="J178" s="232">
        <f>ROUND(I178*H178,2)</f>
        <v>0</v>
      </c>
      <c r="K178" s="233"/>
      <c r="L178" s="44"/>
      <c r="M178" s="234" t="s">
        <v>1</v>
      </c>
      <c r="N178" s="235" t="s">
        <v>43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6">
        <f>S178*H178</f>
        <v>0</v>
      </c>
      <c r="U178" s="23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238</v>
      </c>
      <c r="AT178" s="238" t="s">
        <v>164</v>
      </c>
      <c r="AU178" s="238" t="s">
        <v>88</v>
      </c>
      <c r="AY178" s="17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86</v>
      </c>
      <c r="BK178" s="239">
        <f>ROUND(I178*H178,2)</f>
        <v>0</v>
      </c>
      <c r="BL178" s="17" t="s">
        <v>238</v>
      </c>
      <c r="BM178" s="238" t="s">
        <v>2654</v>
      </c>
    </row>
    <row r="179" s="2" customFormat="1" ht="24.15" customHeight="1">
      <c r="A179" s="38"/>
      <c r="B179" s="39"/>
      <c r="C179" s="226" t="s">
        <v>305</v>
      </c>
      <c r="D179" s="226" t="s">
        <v>164</v>
      </c>
      <c r="E179" s="227" t="s">
        <v>2655</v>
      </c>
      <c r="F179" s="228" t="s">
        <v>2656</v>
      </c>
      <c r="G179" s="229" t="s">
        <v>414</v>
      </c>
      <c r="H179" s="278"/>
      <c r="I179" s="231"/>
      <c r="J179" s="232">
        <f>ROUND(I179*H179,2)</f>
        <v>0</v>
      </c>
      <c r="K179" s="233"/>
      <c r="L179" s="44"/>
      <c r="M179" s="234" t="s">
        <v>1</v>
      </c>
      <c r="N179" s="235" t="s">
        <v>43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6">
        <f>S179*H179</f>
        <v>0</v>
      </c>
      <c r="U179" s="23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238</v>
      </c>
      <c r="AT179" s="238" t="s">
        <v>164</v>
      </c>
      <c r="AU179" s="238" t="s">
        <v>88</v>
      </c>
      <c r="AY179" s="17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86</v>
      </c>
      <c r="BK179" s="239">
        <f>ROUND(I179*H179,2)</f>
        <v>0</v>
      </c>
      <c r="BL179" s="17" t="s">
        <v>238</v>
      </c>
      <c r="BM179" s="238" t="s">
        <v>2657</v>
      </c>
    </row>
    <row r="180" s="12" customFormat="1" ht="22.8" customHeight="1">
      <c r="A180" s="12"/>
      <c r="B180" s="210"/>
      <c r="C180" s="211"/>
      <c r="D180" s="212" t="s">
        <v>77</v>
      </c>
      <c r="E180" s="224" t="s">
        <v>2658</v>
      </c>
      <c r="F180" s="224" t="s">
        <v>2659</v>
      </c>
      <c r="G180" s="211"/>
      <c r="H180" s="211"/>
      <c r="I180" s="214"/>
      <c r="J180" s="225">
        <f>BK180</f>
        <v>0</v>
      </c>
      <c r="K180" s="211"/>
      <c r="L180" s="216"/>
      <c r="M180" s="217"/>
      <c r="N180" s="218"/>
      <c r="O180" s="218"/>
      <c r="P180" s="219">
        <f>SUM(P181:P182)</f>
        <v>0</v>
      </c>
      <c r="Q180" s="218"/>
      <c r="R180" s="219">
        <f>SUM(R181:R182)</f>
        <v>0.037289999999999997</v>
      </c>
      <c r="S180" s="218"/>
      <c r="T180" s="219">
        <f>SUM(T181:T182)</f>
        <v>0</v>
      </c>
      <c r="U180" s="220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1" t="s">
        <v>88</v>
      </c>
      <c r="AT180" s="222" t="s">
        <v>77</v>
      </c>
      <c r="AU180" s="222" t="s">
        <v>86</v>
      </c>
      <c r="AY180" s="221" t="s">
        <v>162</v>
      </c>
      <c r="BK180" s="223">
        <f>SUM(BK181:BK182)</f>
        <v>0</v>
      </c>
    </row>
    <row r="181" s="2" customFormat="1" ht="24.15" customHeight="1">
      <c r="A181" s="38"/>
      <c r="B181" s="39"/>
      <c r="C181" s="226" t="s">
        <v>309</v>
      </c>
      <c r="D181" s="226" t="s">
        <v>164</v>
      </c>
      <c r="E181" s="227" t="s">
        <v>2660</v>
      </c>
      <c r="F181" s="228" t="s">
        <v>2661</v>
      </c>
      <c r="G181" s="229" t="s">
        <v>445</v>
      </c>
      <c r="H181" s="230">
        <v>1</v>
      </c>
      <c r="I181" s="231"/>
      <c r="J181" s="232">
        <f>ROUND(I181*H181,2)</f>
        <v>0</v>
      </c>
      <c r="K181" s="233"/>
      <c r="L181" s="44"/>
      <c r="M181" s="234" t="s">
        <v>1</v>
      </c>
      <c r="N181" s="235" t="s">
        <v>43</v>
      </c>
      <c r="O181" s="91"/>
      <c r="P181" s="236">
        <f>O181*H181</f>
        <v>0</v>
      </c>
      <c r="Q181" s="236">
        <v>0.037289999999999997</v>
      </c>
      <c r="R181" s="236">
        <f>Q181*H181</f>
        <v>0.037289999999999997</v>
      </c>
      <c r="S181" s="236">
        <v>0</v>
      </c>
      <c r="T181" s="236">
        <f>S181*H181</f>
        <v>0</v>
      </c>
      <c r="U181" s="23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238</v>
      </c>
      <c r="AT181" s="238" t="s">
        <v>164</v>
      </c>
      <c r="AU181" s="238" t="s">
        <v>88</v>
      </c>
      <c r="AY181" s="17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86</v>
      </c>
      <c r="BK181" s="239">
        <f>ROUND(I181*H181,2)</f>
        <v>0</v>
      </c>
      <c r="BL181" s="17" t="s">
        <v>238</v>
      </c>
      <c r="BM181" s="238" t="s">
        <v>2662</v>
      </c>
    </row>
    <row r="182" s="2" customFormat="1" ht="24.15" customHeight="1">
      <c r="A182" s="38"/>
      <c r="B182" s="39"/>
      <c r="C182" s="226" t="s">
        <v>314</v>
      </c>
      <c r="D182" s="226" t="s">
        <v>164</v>
      </c>
      <c r="E182" s="227" t="s">
        <v>2663</v>
      </c>
      <c r="F182" s="228" t="s">
        <v>2664</v>
      </c>
      <c r="G182" s="229" t="s">
        <v>414</v>
      </c>
      <c r="H182" s="278"/>
      <c r="I182" s="231"/>
      <c r="J182" s="232">
        <f>ROUND(I182*H182,2)</f>
        <v>0</v>
      </c>
      <c r="K182" s="233"/>
      <c r="L182" s="44"/>
      <c r="M182" s="234" t="s">
        <v>1</v>
      </c>
      <c r="N182" s="235" t="s">
        <v>43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6">
        <f>S182*H182</f>
        <v>0</v>
      </c>
      <c r="U182" s="23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238</v>
      </c>
      <c r="AT182" s="238" t="s">
        <v>164</v>
      </c>
      <c r="AU182" s="238" t="s">
        <v>88</v>
      </c>
      <c r="AY182" s="17" t="s">
        <v>162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86</v>
      </c>
      <c r="BK182" s="239">
        <f>ROUND(I182*H182,2)</f>
        <v>0</v>
      </c>
      <c r="BL182" s="17" t="s">
        <v>238</v>
      </c>
      <c r="BM182" s="238" t="s">
        <v>2665</v>
      </c>
    </row>
    <row r="183" s="12" customFormat="1" ht="22.8" customHeight="1">
      <c r="A183" s="12"/>
      <c r="B183" s="210"/>
      <c r="C183" s="211"/>
      <c r="D183" s="212" t="s">
        <v>77</v>
      </c>
      <c r="E183" s="224" t="s">
        <v>722</v>
      </c>
      <c r="F183" s="224" t="s">
        <v>1305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SUM(P184:P186)</f>
        <v>0</v>
      </c>
      <c r="Q183" s="218"/>
      <c r="R183" s="219">
        <f>SUM(R184:R186)</f>
        <v>0.0066</v>
      </c>
      <c r="S183" s="218"/>
      <c r="T183" s="219">
        <f>SUM(T184:T186)</f>
        <v>0</v>
      </c>
      <c r="U183" s="220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88</v>
      </c>
      <c r="AT183" s="222" t="s">
        <v>77</v>
      </c>
      <c r="AU183" s="222" t="s">
        <v>86</v>
      </c>
      <c r="AY183" s="221" t="s">
        <v>162</v>
      </c>
      <c r="BK183" s="223">
        <f>SUM(BK184:BK186)</f>
        <v>0</v>
      </c>
    </row>
    <row r="184" s="2" customFormat="1" ht="14.4" customHeight="1">
      <c r="A184" s="38"/>
      <c r="B184" s="39"/>
      <c r="C184" s="226" t="s">
        <v>323</v>
      </c>
      <c r="D184" s="226" t="s">
        <v>164</v>
      </c>
      <c r="E184" s="227" t="s">
        <v>2046</v>
      </c>
      <c r="F184" s="228" t="s">
        <v>2531</v>
      </c>
      <c r="G184" s="229" t="s">
        <v>167</v>
      </c>
      <c r="H184" s="230">
        <v>10</v>
      </c>
      <c r="I184" s="231"/>
      <c r="J184" s="232">
        <f>ROUND(I184*H184,2)</f>
        <v>0</v>
      </c>
      <c r="K184" s="233"/>
      <c r="L184" s="44"/>
      <c r="M184" s="234" t="s">
        <v>1</v>
      </c>
      <c r="N184" s="235" t="s">
        <v>43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6">
        <f>S184*H184</f>
        <v>0</v>
      </c>
      <c r="U184" s="23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238</v>
      </c>
      <c r="AT184" s="238" t="s">
        <v>164</v>
      </c>
      <c r="AU184" s="238" t="s">
        <v>88</v>
      </c>
      <c r="AY184" s="17" t="s">
        <v>162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86</v>
      </c>
      <c r="BK184" s="239">
        <f>ROUND(I184*H184,2)</f>
        <v>0</v>
      </c>
      <c r="BL184" s="17" t="s">
        <v>238</v>
      </c>
      <c r="BM184" s="238" t="s">
        <v>2666</v>
      </c>
    </row>
    <row r="185" s="13" customFormat="1">
      <c r="A185" s="13"/>
      <c r="B185" s="240"/>
      <c r="C185" s="241"/>
      <c r="D185" s="242" t="s">
        <v>178</v>
      </c>
      <c r="E185" s="243" t="s">
        <v>1</v>
      </c>
      <c r="F185" s="244" t="s">
        <v>2533</v>
      </c>
      <c r="G185" s="241"/>
      <c r="H185" s="245">
        <v>10</v>
      </c>
      <c r="I185" s="246"/>
      <c r="J185" s="241"/>
      <c r="K185" s="241"/>
      <c r="L185" s="247"/>
      <c r="M185" s="248"/>
      <c r="N185" s="249"/>
      <c r="O185" s="249"/>
      <c r="P185" s="249"/>
      <c r="Q185" s="249"/>
      <c r="R185" s="249"/>
      <c r="S185" s="249"/>
      <c r="T185" s="249"/>
      <c r="U185" s="25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1" t="s">
        <v>178</v>
      </c>
      <c r="AU185" s="251" t="s">
        <v>88</v>
      </c>
      <c r="AV185" s="13" t="s">
        <v>88</v>
      </c>
      <c r="AW185" s="13" t="s">
        <v>34</v>
      </c>
      <c r="AX185" s="13" t="s">
        <v>86</v>
      </c>
      <c r="AY185" s="251" t="s">
        <v>162</v>
      </c>
    </row>
    <row r="186" s="2" customFormat="1" ht="24.15" customHeight="1">
      <c r="A186" s="38"/>
      <c r="B186" s="39"/>
      <c r="C186" s="226" t="s">
        <v>327</v>
      </c>
      <c r="D186" s="226" t="s">
        <v>164</v>
      </c>
      <c r="E186" s="227" t="s">
        <v>1309</v>
      </c>
      <c r="F186" s="228" t="s">
        <v>2535</v>
      </c>
      <c r="G186" s="229" t="s">
        <v>167</v>
      </c>
      <c r="H186" s="230">
        <v>10</v>
      </c>
      <c r="I186" s="231"/>
      <c r="J186" s="232">
        <f>ROUND(I186*H186,2)</f>
        <v>0</v>
      </c>
      <c r="K186" s="233"/>
      <c r="L186" s="44"/>
      <c r="M186" s="234" t="s">
        <v>1</v>
      </c>
      <c r="N186" s="235" t="s">
        <v>43</v>
      </c>
      <c r="O186" s="91"/>
      <c r="P186" s="236">
        <f>O186*H186</f>
        <v>0</v>
      </c>
      <c r="Q186" s="236">
        <v>0.00066</v>
      </c>
      <c r="R186" s="236">
        <f>Q186*H186</f>
        <v>0.0066</v>
      </c>
      <c r="S186" s="236">
        <v>0</v>
      </c>
      <c r="T186" s="236">
        <f>S186*H186</f>
        <v>0</v>
      </c>
      <c r="U186" s="23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238</v>
      </c>
      <c r="AT186" s="238" t="s">
        <v>164</v>
      </c>
      <c r="AU186" s="238" t="s">
        <v>88</v>
      </c>
      <c r="AY186" s="17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86</v>
      </c>
      <c r="BK186" s="239">
        <f>ROUND(I186*H186,2)</f>
        <v>0</v>
      </c>
      <c r="BL186" s="17" t="s">
        <v>238</v>
      </c>
      <c r="BM186" s="238" t="s">
        <v>2667</v>
      </c>
    </row>
    <row r="187" s="12" customFormat="1" ht="22.8" customHeight="1">
      <c r="A187" s="12"/>
      <c r="B187" s="210"/>
      <c r="C187" s="211"/>
      <c r="D187" s="212" t="s">
        <v>77</v>
      </c>
      <c r="E187" s="224" t="s">
        <v>2052</v>
      </c>
      <c r="F187" s="224" t="s">
        <v>2668</v>
      </c>
      <c r="G187" s="211"/>
      <c r="H187" s="211"/>
      <c r="I187" s="214"/>
      <c r="J187" s="225">
        <f>BK187</f>
        <v>0</v>
      </c>
      <c r="K187" s="211"/>
      <c r="L187" s="216"/>
      <c r="M187" s="217"/>
      <c r="N187" s="218"/>
      <c r="O187" s="218"/>
      <c r="P187" s="219">
        <f>SUM(P188:P195)</f>
        <v>0</v>
      </c>
      <c r="Q187" s="218"/>
      <c r="R187" s="219">
        <f>SUM(R188:R195)</f>
        <v>0.18828</v>
      </c>
      <c r="S187" s="218"/>
      <c r="T187" s="219">
        <f>SUM(T188:T195)</f>
        <v>0</v>
      </c>
      <c r="U187" s="220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1" t="s">
        <v>88</v>
      </c>
      <c r="AT187" s="222" t="s">
        <v>77</v>
      </c>
      <c r="AU187" s="222" t="s">
        <v>86</v>
      </c>
      <c r="AY187" s="221" t="s">
        <v>162</v>
      </c>
      <c r="BK187" s="223">
        <f>SUM(BK188:BK195)</f>
        <v>0</v>
      </c>
    </row>
    <row r="188" s="2" customFormat="1" ht="24.15" customHeight="1">
      <c r="A188" s="38"/>
      <c r="B188" s="39"/>
      <c r="C188" s="226" t="s">
        <v>332</v>
      </c>
      <c r="D188" s="226" t="s">
        <v>164</v>
      </c>
      <c r="E188" s="227" t="s">
        <v>2542</v>
      </c>
      <c r="F188" s="228" t="s">
        <v>2543</v>
      </c>
      <c r="G188" s="229" t="s">
        <v>303</v>
      </c>
      <c r="H188" s="230">
        <v>1</v>
      </c>
      <c r="I188" s="231"/>
      <c r="J188" s="232">
        <f>ROUND(I188*H188,2)</f>
        <v>0</v>
      </c>
      <c r="K188" s="233"/>
      <c r="L188" s="44"/>
      <c r="M188" s="234" t="s">
        <v>1</v>
      </c>
      <c r="N188" s="235" t="s">
        <v>43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6">
        <f>S188*H188</f>
        <v>0</v>
      </c>
      <c r="U188" s="23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238</v>
      </c>
      <c r="AT188" s="238" t="s">
        <v>164</v>
      </c>
      <c r="AU188" s="238" t="s">
        <v>88</v>
      </c>
      <c r="AY188" s="17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86</v>
      </c>
      <c r="BK188" s="239">
        <f>ROUND(I188*H188,2)</f>
        <v>0</v>
      </c>
      <c r="BL188" s="17" t="s">
        <v>238</v>
      </c>
      <c r="BM188" s="238" t="s">
        <v>2669</v>
      </c>
    </row>
    <row r="189" s="2" customFormat="1" ht="24.15" customHeight="1">
      <c r="A189" s="38"/>
      <c r="B189" s="39"/>
      <c r="C189" s="226" t="s">
        <v>336</v>
      </c>
      <c r="D189" s="226" t="s">
        <v>164</v>
      </c>
      <c r="E189" s="227" t="s">
        <v>2670</v>
      </c>
      <c r="F189" s="228" t="s">
        <v>2671</v>
      </c>
      <c r="G189" s="229" t="s">
        <v>167</v>
      </c>
      <c r="H189" s="230">
        <v>211.80000000000001</v>
      </c>
      <c r="I189" s="231"/>
      <c r="J189" s="232">
        <f>ROUND(I189*H189,2)</f>
        <v>0</v>
      </c>
      <c r="K189" s="233"/>
      <c r="L189" s="44"/>
      <c r="M189" s="234" t="s">
        <v>1</v>
      </c>
      <c r="N189" s="235" t="s">
        <v>43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6">
        <f>S189*H189</f>
        <v>0</v>
      </c>
      <c r="U189" s="23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238</v>
      </c>
      <c r="AT189" s="238" t="s">
        <v>164</v>
      </c>
      <c r="AU189" s="238" t="s">
        <v>88</v>
      </c>
      <c r="AY189" s="17" t="s">
        <v>162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86</v>
      </c>
      <c r="BK189" s="239">
        <f>ROUND(I189*H189,2)</f>
        <v>0</v>
      </c>
      <c r="BL189" s="17" t="s">
        <v>238</v>
      </c>
      <c r="BM189" s="238" t="s">
        <v>2672</v>
      </c>
    </row>
    <row r="190" s="13" customFormat="1">
      <c r="A190" s="13"/>
      <c r="B190" s="240"/>
      <c r="C190" s="241"/>
      <c r="D190" s="242" t="s">
        <v>178</v>
      </c>
      <c r="E190" s="243" t="s">
        <v>1</v>
      </c>
      <c r="F190" s="244" t="s">
        <v>2673</v>
      </c>
      <c r="G190" s="241"/>
      <c r="H190" s="245">
        <v>211.80000000000001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49"/>
      <c r="U190" s="25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178</v>
      </c>
      <c r="AU190" s="251" t="s">
        <v>88</v>
      </c>
      <c r="AV190" s="13" t="s">
        <v>88</v>
      </c>
      <c r="AW190" s="13" t="s">
        <v>34</v>
      </c>
      <c r="AX190" s="13" t="s">
        <v>86</v>
      </c>
      <c r="AY190" s="251" t="s">
        <v>162</v>
      </c>
    </row>
    <row r="191" s="2" customFormat="1" ht="24.15" customHeight="1">
      <c r="A191" s="38"/>
      <c r="B191" s="39"/>
      <c r="C191" s="226" t="s">
        <v>342</v>
      </c>
      <c r="D191" s="226" t="s">
        <v>164</v>
      </c>
      <c r="E191" s="227" t="s">
        <v>2674</v>
      </c>
      <c r="F191" s="228" t="s">
        <v>2675</v>
      </c>
      <c r="G191" s="229" t="s">
        <v>167</v>
      </c>
      <c r="H191" s="230">
        <v>102</v>
      </c>
      <c r="I191" s="231"/>
      <c r="J191" s="232">
        <f>ROUND(I191*H191,2)</f>
        <v>0</v>
      </c>
      <c r="K191" s="233"/>
      <c r="L191" s="44"/>
      <c r="M191" s="234" t="s">
        <v>1</v>
      </c>
      <c r="N191" s="235" t="s">
        <v>43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6">
        <f>S191*H191</f>
        <v>0</v>
      </c>
      <c r="U191" s="23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238</v>
      </c>
      <c r="AT191" s="238" t="s">
        <v>164</v>
      </c>
      <c r="AU191" s="238" t="s">
        <v>88</v>
      </c>
      <c r="AY191" s="17" t="s">
        <v>162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86</v>
      </c>
      <c r="BK191" s="239">
        <f>ROUND(I191*H191,2)</f>
        <v>0</v>
      </c>
      <c r="BL191" s="17" t="s">
        <v>238</v>
      </c>
      <c r="BM191" s="238" t="s">
        <v>2676</v>
      </c>
    </row>
    <row r="192" s="2" customFormat="1" ht="24.15" customHeight="1">
      <c r="A192" s="38"/>
      <c r="B192" s="39"/>
      <c r="C192" s="226" t="s">
        <v>347</v>
      </c>
      <c r="D192" s="226" t="s">
        <v>164</v>
      </c>
      <c r="E192" s="227" t="s">
        <v>2059</v>
      </c>
      <c r="F192" s="228" t="s">
        <v>2060</v>
      </c>
      <c r="G192" s="229" t="s">
        <v>167</v>
      </c>
      <c r="H192" s="230">
        <v>211.80000000000001</v>
      </c>
      <c r="I192" s="231"/>
      <c r="J192" s="232">
        <f>ROUND(I192*H192,2)</f>
        <v>0</v>
      </c>
      <c r="K192" s="233"/>
      <c r="L192" s="44"/>
      <c r="M192" s="234" t="s">
        <v>1</v>
      </c>
      <c r="N192" s="235" t="s">
        <v>43</v>
      </c>
      <c r="O192" s="91"/>
      <c r="P192" s="236">
        <f>O192*H192</f>
        <v>0</v>
      </c>
      <c r="Q192" s="236">
        <v>0.00020000000000000001</v>
      </c>
      <c r="R192" s="236">
        <f>Q192*H192</f>
        <v>0.042360000000000002</v>
      </c>
      <c r="S192" s="236">
        <v>0</v>
      </c>
      <c r="T192" s="236">
        <f>S192*H192</f>
        <v>0</v>
      </c>
      <c r="U192" s="23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238</v>
      </c>
      <c r="AT192" s="238" t="s">
        <v>164</v>
      </c>
      <c r="AU192" s="238" t="s">
        <v>88</v>
      </c>
      <c r="AY192" s="17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86</v>
      </c>
      <c r="BK192" s="239">
        <f>ROUND(I192*H192,2)</f>
        <v>0</v>
      </c>
      <c r="BL192" s="17" t="s">
        <v>238</v>
      </c>
      <c r="BM192" s="238" t="s">
        <v>2677</v>
      </c>
    </row>
    <row r="193" s="2" customFormat="1" ht="24.15" customHeight="1">
      <c r="A193" s="38"/>
      <c r="B193" s="39"/>
      <c r="C193" s="226" t="s">
        <v>351</v>
      </c>
      <c r="D193" s="226" t="s">
        <v>164</v>
      </c>
      <c r="E193" s="227" t="s">
        <v>2678</v>
      </c>
      <c r="F193" s="228" t="s">
        <v>2679</v>
      </c>
      <c r="G193" s="229" t="s">
        <v>167</v>
      </c>
      <c r="H193" s="230">
        <v>102</v>
      </c>
      <c r="I193" s="231"/>
      <c r="J193" s="232">
        <f>ROUND(I193*H193,2)</f>
        <v>0</v>
      </c>
      <c r="K193" s="233"/>
      <c r="L193" s="44"/>
      <c r="M193" s="234" t="s">
        <v>1</v>
      </c>
      <c r="N193" s="235" t="s">
        <v>43</v>
      </c>
      <c r="O193" s="91"/>
      <c r="P193" s="236">
        <f>O193*H193</f>
        <v>0</v>
      </c>
      <c r="Q193" s="236">
        <v>0.00020000000000000001</v>
      </c>
      <c r="R193" s="236">
        <f>Q193*H193</f>
        <v>0.020400000000000001</v>
      </c>
      <c r="S193" s="236">
        <v>0</v>
      </c>
      <c r="T193" s="236">
        <f>S193*H193</f>
        <v>0</v>
      </c>
      <c r="U193" s="23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238</v>
      </c>
      <c r="AT193" s="238" t="s">
        <v>164</v>
      </c>
      <c r="AU193" s="238" t="s">
        <v>88</v>
      </c>
      <c r="AY193" s="17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86</v>
      </c>
      <c r="BK193" s="239">
        <f>ROUND(I193*H193,2)</f>
        <v>0</v>
      </c>
      <c r="BL193" s="17" t="s">
        <v>238</v>
      </c>
      <c r="BM193" s="238" t="s">
        <v>2680</v>
      </c>
    </row>
    <row r="194" s="2" customFormat="1" ht="24.15" customHeight="1">
      <c r="A194" s="38"/>
      <c r="B194" s="39"/>
      <c r="C194" s="226" t="s">
        <v>355</v>
      </c>
      <c r="D194" s="226" t="s">
        <v>164</v>
      </c>
      <c r="E194" s="227" t="s">
        <v>2681</v>
      </c>
      <c r="F194" s="228" t="s">
        <v>2682</v>
      </c>
      <c r="G194" s="229" t="s">
        <v>167</v>
      </c>
      <c r="H194" s="230">
        <v>211.80000000000001</v>
      </c>
      <c r="I194" s="231"/>
      <c r="J194" s="232">
        <f>ROUND(I194*H194,2)</f>
        <v>0</v>
      </c>
      <c r="K194" s="233"/>
      <c r="L194" s="44"/>
      <c r="M194" s="234" t="s">
        <v>1</v>
      </c>
      <c r="N194" s="235" t="s">
        <v>43</v>
      </c>
      <c r="O194" s="91"/>
      <c r="P194" s="236">
        <f>O194*H194</f>
        <v>0</v>
      </c>
      <c r="Q194" s="236">
        <v>0.00040000000000000002</v>
      </c>
      <c r="R194" s="236">
        <f>Q194*H194</f>
        <v>0.084720000000000004</v>
      </c>
      <c r="S194" s="236">
        <v>0</v>
      </c>
      <c r="T194" s="236">
        <f>S194*H194</f>
        <v>0</v>
      </c>
      <c r="U194" s="23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238</v>
      </c>
      <c r="AT194" s="238" t="s">
        <v>164</v>
      </c>
      <c r="AU194" s="238" t="s">
        <v>88</v>
      </c>
      <c r="AY194" s="17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86</v>
      </c>
      <c r="BK194" s="239">
        <f>ROUND(I194*H194,2)</f>
        <v>0</v>
      </c>
      <c r="BL194" s="17" t="s">
        <v>238</v>
      </c>
      <c r="BM194" s="238" t="s">
        <v>2683</v>
      </c>
    </row>
    <row r="195" s="2" customFormat="1" ht="24.15" customHeight="1">
      <c r="A195" s="38"/>
      <c r="B195" s="39"/>
      <c r="C195" s="226" t="s">
        <v>359</v>
      </c>
      <c r="D195" s="226" t="s">
        <v>164</v>
      </c>
      <c r="E195" s="227" t="s">
        <v>2684</v>
      </c>
      <c r="F195" s="228" t="s">
        <v>2685</v>
      </c>
      <c r="G195" s="229" t="s">
        <v>167</v>
      </c>
      <c r="H195" s="230">
        <v>102</v>
      </c>
      <c r="I195" s="231"/>
      <c r="J195" s="232">
        <f>ROUND(I195*H195,2)</f>
        <v>0</v>
      </c>
      <c r="K195" s="233"/>
      <c r="L195" s="44"/>
      <c r="M195" s="279" t="s">
        <v>1</v>
      </c>
      <c r="N195" s="280" t="s">
        <v>43</v>
      </c>
      <c r="O195" s="281"/>
      <c r="P195" s="282">
        <f>O195*H195</f>
        <v>0</v>
      </c>
      <c r="Q195" s="282">
        <v>0.00040000000000000002</v>
      </c>
      <c r="R195" s="282">
        <f>Q195*H195</f>
        <v>0.040800000000000003</v>
      </c>
      <c r="S195" s="282">
        <v>0</v>
      </c>
      <c r="T195" s="282">
        <f>S195*H195</f>
        <v>0</v>
      </c>
      <c r="U195" s="283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238</v>
      </c>
      <c r="AT195" s="238" t="s">
        <v>164</v>
      </c>
      <c r="AU195" s="238" t="s">
        <v>88</v>
      </c>
      <c r="AY195" s="17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86</v>
      </c>
      <c r="BK195" s="239">
        <f>ROUND(I195*H195,2)</f>
        <v>0</v>
      </c>
      <c r="BL195" s="17" t="s">
        <v>238</v>
      </c>
      <c r="BM195" s="238" t="s">
        <v>2686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67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VaGx/L+ZEbvF35RYfQafXUSQsCh9iRne7/Iq1wrpTgp4DPluIFQUBNHsR7qlmsxYgWlddVxVol04q5jSQ9zAzw==" hashValue="7ERM6+0UqCNHk1kkRHUgvoJxPDg4SbQzts9qzBowx3FhT7U+1hFILNLUit0BB4m7GlV4WBmJ96c7UYC5LvuwVg==" algorithmName="SHA-512" password="C1E4"/>
  <autoFilter ref="C127:K1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2020-07-31T09:35:13Z</dcterms:created>
  <dcterms:modified xsi:type="dcterms:W3CDTF">2020-07-31T09:35:32Z</dcterms:modified>
</cp:coreProperties>
</file>